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" activeTab="0"/>
  </bookViews>
  <sheets>
    <sheet name="Notas" sheetId="1" r:id="rId1"/>
  </sheets>
  <definedNames/>
  <calcPr fullCalcOnLoad="1"/>
</workbook>
</file>

<file path=xl/sharedStrings.xml><?xml version="1.0" encoding="utf-8"?>
<sst xmlns="http://schemas.openxmlformats.org/spreadsheetml/2006/main" count="140" uniqueCount="121">
  <si>
    <t>RA</t>
  </si>
  <si>
    <t>Nome</t>
  </si>
  <si>
    <t>Gr</t>
  </si>
  <si>
    <t>NF</t>
  </si>
  <si>
    <t>PI</t>
  </si>
  <si>
    <t>PI1</t>
  </si>
  <si>
    <t>PI2</t>
  </si>
  <si>
    <t>PG</t>
  </si>
  <si>
    <t>PG1</t>
  </si>
  <si>
    <t>PG2</t>
  </si>
  <si>
    <t>PA</t>
  </si>
  <si>
    <t>Q1</t>
  </si>
  <si>
    <t>Q2</t>
  </si>
  <si>
    <t>NQU</t>
  </si>
  <si>
    <t>NNS</t>
  </si>
  <si>
    <t>B</t>
  </si>
  <si>
    <t>M</t>
  </si>
  <si>
    <t>C</t>
  </si>
  <si>
    <t>004497</t>
  </si>
  <si>
    <t xml:space="preserve"> Flavio Nicastro</t>
  </si>
  <si>
    <t>058954</t>
  </si>
  <si>
    <t xml:space="preserve"> André Luìs da Costa</t>
  </si>
  <si>
    <t>064812</t>
  </si>
  <si>
    <t>Tiago Pedroso da Cruz de Andrade</t>
  </si>
  <si>
    <t>A</t>
  </si>
  <si>
    <t>069311</t>
  </si>
  <si>
    <t>Danielle Furtado dos Santos</t>
  </si>
  <si>
    <t>069921</t>
  </si>
  <si>
    <t xml:space="preserve"> Diego Fernandes Gonçalves Martins</t>
  </si>
  <si>
    <t>071294</t>
  </si>
  <si>
    <t>Jorge Augusto Hongo</t>
  </si>
  <si>
    <t>073673</t>
  </si>
  <si>
    <t>René Du Raymond Sacramento</t>
  </si>
  <si>
    <t>089053</t>
  </si>
  <si>
    <t>Marcelo Invert Palma Salas</t>
  </si>
  <si>
    <t>094071</t>
  </si>
  <si>
    <t>Lucas Miguel de Carvalho</t>
  </si>
  <si>
    <t>099049</t>
  </si>
  <si>
    <t>Daniel Vidal</t>
  </si>
  <si>
    <t>123543</t>
  </si>
  <si>
    <t>Vladimir Jaime Rocca Layza</t>
  </si>
  <si>
    <t>123546</t>
  </si>
  <si>
    <t>Luís Guilherme Cordiolli Russi</t>
  </si>
  <si>
    <t>123843</t>
  </si>
  <si>
    <t>Ederlon Barbosa Cruz</t>
  </si>
  <si>
    <t>134045</t>
  </si>
  <si>
    <t>Danilo Carneiro de Souza</t>
  </si>
  <si>
    <t>134056</t>
  </si>
  <si>
    <t xml:space="preserve"> Guilherme Guaglianoni Piccoli</t>
  </si>
  <si>
    <t>134085</t>
  </si>
  <si>
    <t>Osvaldo Andrade Neto</t>
  </si>
  <si>
    <t>134097</t>
  </si>
  <si>
    <t>Julián Esteban Gutiérrez Posada</t>
  </si>
  <si>
    <t>142389</t>
  </si>
  <si>
    <t>Laurindo de Sousa Britto Neto</t>
  </si>
  <si>
    <t>142685</t>
  </si>
  <si>
    <t>Armando Faz Hernández</t>
  </si>
  <si>
    <t>144638</t>
  </si>
  <si>
    <t>Erick Aguiar Donato</t>
  </si>
  <si>
    <t>144641</t>
  </si>
  <si>
    <t xml:space="preserve"> Danilo Nogueira Costa</t>
  </si>
  <si>
    <t>144642</t>
  </si>
  <si>
    <t>Daniel Henriques Moreira</t>
  </si>
  <si>
    <t>144644</t>
  </si>
  <si>
    <t>Felix Carvalho Rodrigues</t>
  </si>
  <si>
    <t>144646</t>
  </si>
  <si>
    <t>Hilário Seibel Júnior</t>
  </si>
  <si>
    <t>144649</t>
  </si>
  <si>
    <t xml:space="preserve"> Maria AngÃ©lica Lopes de Souza</t>
  </si>
  <si>
    <t>144653</t>
  </si>
  <si>
    <t>Sheila Katherine Venero Ferro</t>
  </si>
  <si>
    <t>144654</t>
  </si>
  <si>
    <t>Carlos Eduardo Afaro Morales</t>
  </si>
  <si>
    <t>144655</t>
  </si>
  <si>
    <t>Anderson Coelho Weller</t>
  </si>
  <si>
    <t>144656</t>
  </si>
  <si>
    <t>Alisson Linhares de Carvalho</t>
  </si>
  <si>
    <t>144657</t>
  </si>
  <si>
    <t>Raphael Porreca Azzolini</t>
  </si>
  <si>
    <t>144659</t>
  </si>
  <si>
    <t>Adriano Ricardo Ruggero</t>
  </si>
  <si>
    <t>144660</t>
  </si>
  <si>
    <t>Edson Riberto Bollis</t>
  </si>
  <si>
    <t>962334</t>
  </si>
  <si>
    <t>Fabrício Matheus Gonçalves</t>
  </si>
  <si>
    <t>144664</t>
  </si>
  <si>
    <t xml:space="preserve"> Gilvan dos Santos Vieira</t>
  </si>
  <si>
    <t>144666</t>
  </si>
  <si>
    <t>Jacqueline Midlej do Espírito Santo</t>
  </si>
  <si>
    <t>144668</t>
  </si>
  <si>
    <t>Kim Pontes Braga</t>
  </si>
  <si>
    <t>144671</t>
  </si>
  <si>
    <t>Lucas Oliveira Batista</t>
  </si>
  <si>
    <t>144676</t>
  </si>
  <si>
    <t>Anderson Carlos Sousa e Santos</t>
  </si>
  <si>
    <t>144677</t>
  </si>
  <si>
    <t>Narcísio José Mula</t>
  </si>
  <si>
    <t>144679</t>
  </si>
  <si>
    <t>Otavio Augusto Araujo Silva</t>
  </si>
  <si>
    <t>144680</t>
  </si>
  <si>
    <t>Paulo Henrique Hack de Jesus</t>
  </si>
  <si>
    <t>144682</t>
  </si>
  <si>
    <t>Thaís Harumi Ussami</t>
  </si>
  <si>
    <t>144683</t>
  </si>
  <si>
    <t>Thiago Figueiredo da Silva</t>
  </si>
  <si>
    <t>144685</t>
  </si>
  <si>
    <t>Wallace Felipe Francisco Cardoso</t>
  </si>
  <si>
    <t>144686</t>
  </si>
  <si>
    <t xml:space="preserve"> Renzo Phellan Aro</t>
  </si>
  <si>
    <t>144687</t>
  </si>
  <si>
    <t>Ademar Takeo Akabane</t>
  </si>
  <si>
    <t>144690</t>
  </si>
  <si>
    <t>John Edgar Vargas Muñoz</t>
  </si>
  <si>
    <t>144691</t>
  </si>
  <si>
    <t>Marleny Luque Carbajal</t>
  </si>
  <si>
    <t>144693</t>
  </si>
  <si>
    <t>Junior Cupe Casquina</t>
  </si>
  <si>
    <t>144901</t>
  </si>
  <si>
    <t>Jhon Anthony Campos Arteaga</t>
  </si>
  <si>
    <t>Total/Média</t>
  </si>
  <si>
    <t>Vermelho = estimativa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</si>
</sst>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6">
    <font>
      <sz val="10"/>
      <name val="Lohit Hindi"/>
      <family val="2"/>
    </font>
    <font>
      <sz val="10"/>
      <name val="Arial"/>
      <family val="0"/>
    </font>
    <font>
      <sz val="10"/>
      <name val="Bitstream Vera Sans"/>
      <family val="2"/>
    </font>
    <font>
      <strike/>
      <sz val="10"/>
      <name val="Bitstream Vera Sans"/>
      <family val="2"/>
    </font>
    <font>
      <strike/>
      <sz val="10"/>
      <name val="Lohit Hindi"/>
      <family val="2"/>
    </font>
    <font>
      <sz val="10"/>
      <color indexed="10"/>
      <name val="Bitstream Vera San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5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8"/>
  <sheetViews>
    <sheetView tabSelected="1" workbookViewId="0" topLeftCell="A1">
      <pane xSplit="3" ySplit="2" topLeftCell="Q3" activePane="bottomRight" state="frozen"/>
      <selection pane="topLeft" activeCell="A1" sqref="A1"/>
      <selection pane="topRight" activeCell="Q1" sqref="Q1"/>
      <selection pane="bottomLeft" activeCell="A3" sqref="A3"/>
      <selection pane="bottomRight" activeCell="Q27" sqref="B1:Q65536"/>
    </sheetView>
  </sheetViews>
  <sheetFormatPr defaultColWidth="11.00390625" defaultRowHeight="12.75"/>
  <cols>
    <col min="1" max="1" width="7.875" style="1" customWidth="1"/>
    <col min="2" max="2" width="34.125" style="1" customWidth="1"/>
    <col min="3" max="3" width="3.375" style="2" customWidth="1"/>
    <col min="4" max="11" width="5.00390625" style="3" customWidth="1"/>
    <col min="12" max="13" width="3.75390625" style="4" customWidth="1"/>
    <col min="14" max="17" width="5.00390625" style="3" customWidth="1"/>
    <col min="18" max="18" width="2.875" style="2" customWidth="1"/>
    <col min="19" max="232" width="10.625" style="1" customWidth="1"/>
    <col min="233" max="16384" width="10.625" style="0" customWidth="1"/>
  </cols>
  <sheetData>
    <row r="2" spans="1:18" ht="13.5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11</v>
      </c>
      <c r="M2" s="4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2" t="s">
        <v>17</v>
      </c>
    </row>
    <row r="3" spans="1:256" s="10" customFormat="1" ht="13.5">
      <c r="A3" s="5" t="s">
        <v>18</v>
      </c>
      <c r="B3" s="6" t="s">
        <v>19</v>
      </c>
      <c r="C3" s="5">
        <v>0</v>
      </c>
      <c r="D3" s="7"/>
      <c r="E3" s="7"/>
      <c r="F3" s="7"/>
      <c r="G3" s="7"/>
      <c r="H3" s="7"/>
      <c r="I3" s="7"/>
      <c r="J3" s="7"/>
      <c r="K3" s="7"/>
      <c r="L3" s="8"/>
      <c r="M3" s="9"/>
      <c r="N3" s="7"/>
      <c r="O3" s="7"/>
      <c r="P3" s="7"/>
      <c r="Q3" s="7"/>
      <c r="R3" s="5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0" customFormat="1" ht="13.5">
      <c r="A4" s="5" t="s">
        <v>20</v>
      </c>
      <c r="B4" s="6" t="s">
        <v>21</v>
      </c>
      <c r="C4" s="5">
        <v>0</v>
      </c>
      <c r="D4" s="7"/>
      <c r="E4" s="7"/>
      <c r="F4" s="7"/>
      <c r="G4" s="7"/>
      <c r="H4" s="7"/>
      <c r="I4" s="7"/>
      <c r="J4" s="7"/>
      <c r="K4" s="7"/>
      <c r="L4" s="8"/>
      <c r="M4" s="9"/>
      <c r="N4" s="7"/>
      <c r="O4" s="7"/>
      <c r="P4" s="7"/>
      <c r="Q4" s="7"/>
      <c r="R4" s="5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18" ht="13.5">
      <c r="A5" s="12" t="s">
        <v>22</v>
      </c>
      <c r="B5" s="13" t="s">
        <v>23</v>
      </c>
      <c r="C5" s="12" t="s">
        <v>24</v>
      </c>
      <c r="D5" s="14">
        <f>0.6*E5+0.3*H5+0.1*K5+N5-O5+P5</f>
        <v>8.2315</v>
      </c>
      <c r="E5" s="14">
        <f>0.35*F5+0.65*G5</f>
        <v>6.865</v>
      </c>
      <c r="F5" s="14">
        <v>5.5</v>
      </c>
      <c r="G5" s="14">
        <v>7.6</v>
      </c>
      <c r="H5" s="14">
        <f>0.35*I5+0.65*J5</f>
        <v>9.708333333333334</v>
      </c>
      <c r="I5" s="14">
        <f>LOOKUP($C5,H$57:H$68,I$57:I$68)</f>
        <v>9.166666666666666</v>
      </c>
      <c r="J5" s="14">
        <f>LOOKUP($C5,J$57:J$68,K$57:K$68)</f>
        <v>10</v>
      </c>
      <c r="K5" s="14">
        <v>10</v>
      </c>
      <c r="L5" s="15">
        <v>1</v>
      </c>
      <c r="M5" s="16">
        <v>1</v>
      </c>
      <c r="N5" s="14">
        <f>0.1*L5+0.1*M5</f>
        <v>0.2</v>
      </c>
      <c r="O5" s="14">
        <v>0</v>
      </c>
      <c r="P5" s="14"/>
      <c r="Q5" s="14">
        <f>MIN(D5,10)</f>
        <v>8.2315</v>
      </c>
      <c r="R5" s="12" t="str">
        <f>IF(Q5&gt;=8.75,"A",IF(Q5&gt;8.25,"AB",IF(Q5&gt;=7.25,"B",IF(Q5&gt;6.75,"BC",IF(Q5&gt;5.75,"C",IF(Q5&gt;5.25,"CD","D"))))))</f>
        <v>B</v>
      </c>
    </row>
    <row r="6" spans="1:18" ht="13.5">
      <c r="A6" s="12" t="s">
        <v>25</v>
      </c>
      <c r="B6" s="13" t="s">
        <v>26</v>
      </c>
      <c r="C6" s="12">
        <v>9</v>
      </c>
      <c r="D6" s="14">
        <f>0.6*E6+0.3*H6+0.1*K6+N6-O6+P6</f>
        <v>7.927000000000001</v>
      </c>
      <c r="E6" s="14">
        <f>0.35*F6+0.65*G6</f>
        <v>6.295</v>
      </c>
      <c r="F6" s="14">
        <v>3.5</v>
      </c>
      <c r="G6" s="14">
        <v>7.8</v>
      </c>
      <c r="H6" s="14">
        <f>0.35*I6+0.65*J6</f>
        <v>10</v>
      </c>
      <c r="I6" s="14">
        <f>LOOKUP($C6,H$57:H$68,I$57:I$68)</f>
        <v>10</v>
      </c>
      <c r="J6" s="14">
        <f>LOOKUP($C6,J$57:J$68,K$57:K$68)</f>
        <v>10</v>
      </c>
      <c r="K6" s="14">
        <v>9.5</v>
      </c>
      <c r="L6" s="15">
        <v>1</v>
      </c>
      <c r="M6" s="16">
        <v>1</v>
      </c>
      <c r="N6" s="14">
        <f>0.1*L6+0.1*M6</f>
        <v>0.2</v>
      </c>
      <c r="O6" s="14">
        <v>0</v>
      </c>
      <c r="P6" s="14"/>
      <c r="Q6" s="14">
        <f>MIN(D6,10)</f>
        <v>7.927000000000001</v>
      </c>
      <c r="R6" s="12" t="str">
        <f>IF(Q6&gt;=8.75,"A",IF(Q6&gt;8.25,"AB",IF(Q6&gt;=7.25,"B",IF(Q6&gt;6.75,"BC",IF(Q6&gt;5.75,"C",IF(Q6&gt;5.25,"CD","D"))))))</f>
        <v>B</v>
      </c>
    </row>
    <row r="7" spans="1:256" s="10" customFormat="1" ht="13.5">
      <c r="A7" s="5" t="s">
        <v>27</v>
      </c>
      <c r="B7" s="6" t="s">
        <v>28</v>
      </c>
      <c r="C7" s="5">
        <v>0</v>
      </c>
      <c r="D7" s="7"/>
      <c r="E7" s="7"/>
      <c r="F7" s="7"/>
      <c r="G7" s="14"/>
      <c r="H7" s="7"/>
      <c r="I7" s="7"/>
      <c r="J7" s="7"/>
      <c r="K7" s="7"/>
      <c r="L7" s="8"/>
      <c r="M7" s="9"/>
      <c r="N7" s="7"/>
      <c r="O7" s="7"/>
      <c r="P7" s="7"/>
      <c r="Q7" s="7"/>
      <c r="R7" s="5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18" ht="13.5">
      <c r="A8" s="12" t="s">
        <v>29</v>
      </c>
      <c r="B8" s="13" t="s">
        <v>30</v>
      </c>
      <c r="C8" s="12">
        <v>6</v>
      </c>
      <c r="D8" s="14">
        <f>0.6*E8+0.3*H8+0.1*K8+N8-O8+P8</f>
        <v>9.641875000000002</v>
      </c>
      <c r="E8" s="14">
        <f>0.35*F8+0.65*G8</f>
        <v>9.825</v>
      </c>
      <c r="F8" s="14">
        <v>9.5</v>
      </c>
      <c r="G8" s="14">
        <v>10</v>
      </c>
      <c r="H8" s="14">
        <f>0.35*I8+0.65*J8</f>
        <v>8.489583333333334</v>
      </c>
      <c r="I8" s="14">
        <f>LOOKUP($C8,H$57:H$68,I$57:I$68)</f>
        <v>9.166666666666666</v>
      </c>
      <c r="J8" s="14">
        <f>LOOKUP($C8,J$57:J$68,K$57:K$68)</f>
        <v>8.125</v>
      </c>
      <c r="K8" s="14">
        <v>10</v>
      </c>
      <c r="L8" s="15">
        <v>1</v>
      </c>
      <c r="M8" s="16">
        <v>2</v>
      </c>
      <c r="N8" s="14">
        <f>0.1*L8+0.1*M8</f>
        <v>0.30000000000000004</v>
      </c>
      <c r="O8" s="14">
        <v>0.1</v>
      </c>
      <c r="P8" s="14"/>
      <c r="Q8" s="14">
        <f>MIN(D8,10)</f>
        <v>9.641875000000002</v>
      </c>
      <c r="R8" s="12" t="str">
        <f>IF(Q8&gt;=8.75,"A",IF(Q8&gt;8.25,"AB",IF(Q8&gt;=7.25,"B",IF(Q8&gt;6.75,"BC",IF(Q8&gt;5.75,"C",IF(Q8&gt;5.25,"CD","D"))))))</f>
        <v>A</v>
      </c>
    </row>
    <row r="9" spans="1:18" ht="13.5">
      <c r="A9" s="12" t="s">
        <v>31</v>
      </c>
      <c r="B9" s="13" t="s">
        <v>32</v>
      </c>
      <c r="C9" s="12">
        <v>6</v>
      </c>
      <c r="D9" s="14">
        <f>0.6*E9+0.3*H9+0.1*K9+N9-O9+P9</f>
        <v>8.738875000000002</v>
      </c>
      <c r="E9" s="14">
        <f>0.35*F9+0.65*G9</f>
        <v>8.32</v>
      </c>
      <c r="F9" s="14">
        <v>6.5</v>
      </c>
      <c r="G9" s="14">
        <v>9.3</v>
      </c>
      <c r="H9" s="14">
        <f>0.35*I9+0.65*J9</f>
        <v>8.489583333333334</v>
      </c>
      <c r="I9" s="14">
        <f>LOOKUP($C9,H$57:H$68,I$57:I$68)</f>
        <v>9.166666666666666</v>
      </c>
      <c r="J9" s="14">
        <f>LOOKUP($C9,J$57:J$68,K$57:K$68)</f>
        <v>8.125</v>
      </c>
      <c r="K9" s="14">
        <v>10</v>
      </c>
      <c r="L9" s="15">
        <v>0</v>
      </c>
      <c r="M9" s="16">
        <v>4</v>
      </c>
      <c r="N9" s="14">
        <f>0.1*L9+0.1*M9</f>
        <v>0.4</v>
      </c>
      <c r="O9" s="14">
        <v>0.2</v>
      </c>
      <c r="P9" s="14"/>
      <c r="Q9" s="14">
        <f>MIN(D9,10)</f>
        <v>8.738875000000002</v>
      </c>
      <c r="R9" s="12" t="s">
        <v>24</v>
      </c>
    </row>
    <row r="10" spans="1:18" ht="13.5">
      <c r="A10" s="12" t="s">
        <v>33</v>
      </c>
      <c r="B10" s="13" t="s">
        <v>34</v>
      </c>
      <c r="C10" s="12">
        <v>4</v>
      </c>
      <c r="D10" s="14">
        <f>0.6*E10+0.3*H10+0.1*K10+N10-O10+P10</f>
        <v>7.118</v>
      </c>
      <c r="E10" s="14">
        <f>0.35*F10+0.65*G10</f>
        <v>5.03</v>
      </c>
      <c r="F10" s="14">
        <v>1</v>
      </c>
      <c r="G10" s="14">
        <v>7.2</v>
      </c>
      <c r="H10" s="14">
        <f>0.35*I10+0.65*J10</f>
        <v>10</v>
      </c>
      <c r="I10" s="14">
        <f>LOOKUP($C10,H$57:H$68,I$57:I$68)</f>
        <v>10</v>
      </c>
      <c r="J10" s="14">
        <v>10</v>
      </c>
      <c r="K10" s="14">
        <v>10</v>
      </c>
      <c r="L10" s="15">
        <v>1</v>
      </c>
      <c r="M10" s="16">
        <v>0</v>
      </c>
      <c r="N10" s="14">
        <f>0.1*L10+0.1*M10</f>
        <v>0.1</v>
      </c>
      <c r="O10" s="14">
        <v>0</v>
      </c>
      <c r="P10" s="14"/>
      <c r="Q10" s="14">
        <f>MIN(D10,10)</f>
        <v>7.118</v>
      </c>
      <c r="R10" s="12" t="s">
        <v>15</v>
      </c>
    </row>
    <row r="11" spans="1:18" ht="13.5">
      <c r="A11" s="12" t="s">
        <v>35</v>
      </c>
      <c r="B11" s="13" t="s">
        <v>36</v>
      </c>
      <c r="C11" s="12">
        <v>9</v>
      </c>
      <c r="D11" s="14">
        <f>0.6*E11+0.3*H11+0.1*K11+N11-O11+P11</f>
        <v>9.098</v>
      </c>
      <c r="E11" s="14">
        <f>0.35*F11+0.65*G11</f>
        <v>7.33</v>
      </c>
      <c r="F11" s="14">
        <v>8.5</v>
      </c>
      <c r="G11" s="14">
        <v>6.7</v>
      </c>
      <c r="H11" s="14">
        <f>0.35*I11+0.65*J11</f>
        <v>10</v>
      </c>
      <c r="I11" s="14">
        <f>LOOKUP($C11,H$57:H$68,I$57:I$68)</f>
        <v>10</v>
      </c>
      <c r="J11" s="14">
        <f>LOOKUP($C11,J$57:J$68,K$57:K$68)</f>
        <v>10</v>
      </c>
      <c r="K11" s="14">
        <v>10</v>
      </c>
      <c r="L11" s="15">
        <v>2</v>
      </c>
      <c r="M11" s="16">
        <v>5</v>
      </c>
      <c r="N11" s="14">
        <f>0.1*L11+0.1*M11</f>
        <v>0.7</v>
      </c>
      <c r="O11" s="14">
        <v>0</v>
      </c>
      <c r="P11" s="14"/>
      <c r="Q11" s="14">
        <f>MIN(D11,10)</f>
        <v>9.098</v>
      </c>
      <c r="R11" s="12" t="str">
        <f>IF(Q11&gt;=8.75,"A",IF(Q11&gt;8.25,"AB",IF(Q11&gt;=7.25,"B",IF(Q11&gt;6.75,"BC",IF(Q11&gt;5.75,"C",IF(Q11&gt;5.25,"CD","D"))))))</f>
        <v>A</v>
      </c>
    </row>
    <row r="12" spans="1:18" ht="13.5">
      <c r="A12" s="12" t="s">
        <v>37</v>
      </c>
      <c r="B12" s="13" t="s">
        <v>38</v>
      </c>
      <c r="C12" s="12">
        <v>8</v>
      </c>
      <c r="D12" s="14">
        <f>0.6*E12+0.3*H12+0.1*K12+N12-O12+P12</f>
        <v>7.621875000000002</v>
      </c>
      <c r="E12" s="14">
        <f>0.35*F12+0.65*G12</f>
        <v>6.625</v>
      </c>
      <c r="F12" s="14">
        <v>5</v>
      </c>
      <c r="G12" s="14">
        <v>7.5</v>
      </c>
      <c r="H12" s="14">
        <f>0.35*I12+0.65*J12</f>
        <v>8.489583333333334</v>
      </c>
      <c r="I12" s="14">
        <f>LOOKUP($C12,H$57:H$68,I$57:I$68)</f>
        <v>9.166666666666666</v>
      </c>
      <c r="J12" s="14">
        <f>LOOKUP($C12,J$57:J$68,K$57:K$68)</f>
        <v>8.125</v>
      </c>
      <c r="K12" s="14">
        <v>10</v>
      </c>
      <c r="L12" s="15">
        <v>2</v>
      </c>
      <c r="M12" s="16">
        <v>0</v>
      </c>
      <c r="N12" s="14">
        <f>0.1*L12+0.1*M12</f>
        <v>0.2</v>
      </c>
      <c r="O12" s="14">
        <v>0.1</v>
      </c>
      <c r="P12" s="14"/>
      <c r="Q12" s="14">
        <f>MIN(D12,10)</f>
        <v>7.621875000000002</v>
      </c>
      <c r="R12" s="12" t="str">
        <f>IF(Q12&gt;=8.75,"A",IF(Q12&gt;8.25,"AB",IF(Q12&gt;=7.25,"B",IF(Q12&gt;6.75,"BC",IF(Q12&gt;5.75,"C",IF(Q12&gt;5.25,"CD","D"))))))</f>
        <v>B</v>
      </c>
    </row>
    <row r="13" spans="1:18" ht="13.5">
      <c r="A13" s="12" t="s">
        <v>39</v>
      </c>
      <c r="B13" s="13" t="s">
        <v>40</v>
      </c>
      <c r="C13" s="12">
        <v>5</v>
      </c>
      <c r="D13" s="14">
        <f>0.6*E13+0.3*H13+0.1*K13+N13-O13+P13</f>
        <v>7.758000000000001</v>
      </c>
      <c r="E13" s="14">
        <f>0.35*F13+0.65*G13</f>
        <v>6.93</v>
      </c>
      <c r="F13" s="14">
        <v>5.5</v>
      </c>
      <c r="G13" s="14">
        <v>7.7</v>
      </c>
      <c r="H13" s="14">
        <f>0.35*I13+0.65*J13</f>
        <v>8.333333333333334</v>
      </c>
      <c r="I13" s="14">
        <f>LOOKUP($C13,H$57:H$68,I$57:I$68)</f>
        <v>8.333333333333334</v>
      </c>
      <c r="J13" s="14">
        <f>LOOKUP($C13,J$57:J$68,K$57:K$68)</f>
        <v>8.333333333333334</v>
      </c>
      <c r="K13" s="14">
        <v>10</v>
      </c>
      <c r="L13" s="15">
        <v>1</v>
      </c>
      <c r="M13" s="16">
        <v>0</v>
      </c>
      <c r="N13" s="14">
        <f>0.1*L13+0.1*M13</f>
        <v>0.1</v>
      </c>
      <c r="O13" s="14">
        <v>0</v>
      </c>
      <c r="P13" s="14"/>
      <c r="Q13" s="14">
        <f>MIN(D13,10)</f>
        <v>7.758000000000001</v>
      </c>
      <c r="R13" s="12" t="str">
        <f>IF(Q13&gt;=8.75,"A",IF(Q13&gt;8.25,"AB",IF(Q13&gt;=7.25,"B",IF(Q13&gt;6.75,"BC",IF(Q13&gt;5.75,"C",IF(Q13&gt;5.25,"CD","D"))))))</f>
        <v>B</v>
      </c>
    </row>
    <row r="14" spans="1:18" ht="13.5">
      <c r="A14" s="12" t="s">
        <v>41</v>
      </c>
      <c r="B14" s="13" t="s">
        <v>42</v>
      </c>
      <c r="C14" s="12" t="s">
        <v>24</v>
      </c>
      <c r="D14" s="14">
        <f>0.6*E14+0.3*H14+0.1*K14+N14-O14+P14</f>
        <v>6.8115000000000006</v>
      </c>
      <c r="E14" s="14">
        <f>0.35*F14+0.65*G14</f>
        <v>4.665</v>
      </c>
      <c r="F14" s="14">
        <v>2</v>
      </c>
      <c r="G14" s="14">
        <v>6.1</v>
      </c>
      <c r="H14" s="14">
        <f>0.35*I14+0.65*J14</f>
        <v>9.708333333333334</v>
      </c>
      <c r="I14" s="14">
        <f>LOOKUP($C14,H$57:H$68,I$57:I$68)</f>
        <v>9.166666666666666</v>
      </c>
      <c r="J14" s="14">
        <f>LOOKUP($C14,J$57:J$68,K$57:K$68)</f>
        <v>10</v>
      </c>
      <c r="K14" s="14">
        <v>10</v>
      </c>
      <c r="L14" s="15">
        <v>0</v>
      </c>
      <c r="M14" s="16">
        <v>1</v>
      </c>
      <c r="N14" s="14">
        <f>0.1*L14+0.1*M14</f>
        <v>0.1</v>
      </c>
      <c r="O14" s="14">
        <v>0</v>
      </c>
      <c r="P14" s="14"/>
      <c r="Q14" s="14">
        <f>MIN(D14,10)</f>
        <v>6.8115000000000006</v>
      </c>
      <c r="R14" s="12" t="s">
        <v>17</v>
      </c>
    </row>
    <row r="15" spans="1:256" s="10" customFormat="1" ht="13.5">
      <c r="A15" s="5" t="s">
        <v>43</v>
      </c>
      <c r="B15" s="6" t="s">
        <v>44</v>
      </c>
      <c r="C15" s="5">
        <v>0</v>
      </c>
      <c r="D15" s="7"/>
      <c r="E15" s="7">
        <f>0.35*F15+0.65*G15</f>
        <v>0.17500000000000002</v>
      </c>
      <c r="F15" s="7">
        <v>0.5</v>
      </c>
      <c r="G15" s="7"/>
      <c r="H15" s="7"/>
      <c r="I15" s="7"/>
      <c r="J15" s="7"/>
      <c r="K15" s="7"/>
      <c r="L15" s="8"/>
      <c r="M15" s="9"/>
      <c r="N15" s="7"/>
      <c r="O15" s="7"/>
      <c r="P15" s="7"/>
      <c r="Q15" s="7"/>
      <c r="R15" s="12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18" ht="13.5">
      <c r="A16" s="12" t="s">
        <v>45</v>
      </c>
      <c r="B16" s="13" t="s">
        <v>46</v>
      </c>
      <c r="C16" s="12">
        <v>0</v>
      </c>
      <c r="D16" s="14">
        <f>0.6*E16+0.3*H16+0.1*K16+N16-O16+P16</f>
        <v>1.8680000000000005</v>
      </c>
      <c r="E16" s="14">
        <f>0.35*F16+0.65*G16</f>
        <v>1.7800000000000002</v>
      </c>
      <c r="F16" s="14">
        <v>1</v>
      </c>
      <c r="G16" s="14">
        <v>2.2</v>
      </c>
      <c r="H16" s="14">
        <f>0.35*I16+0.65*J16</f>
        <v>0</v>
      </c>
      <c r="I16" s="14">
        <f>LOOKUP($C16,H$57:H$68,I$57:I$68)</f>
        <v>0</v>
      </c>
      <c r="J16" s="14">
        <f>LOOKUP($C16,J$57:J$68,K$57:K$68)</f>
        <v>0</v>
      </c>
      <c r="K16" s="14">
        <v>10</v>
      </c>
      <c r="L16" s="15">
        <v>0</v>
      </c>
      <c r="M16" s="16">
        <v>0</v>
      </c>
      <c r="N16" s="14">
        <f>0.1*L16+0.1*M16</f>
        <v>0</v>
      </c>
      <c r="O16" s="14">
        <v>0.2</v>
      </c>
      <c r="P16" s="14"/>
      <c r="Q16" s="14">
        <f>MIN(D16,10)</f>
        <v>1.8680000000000005</v>
      </c>
      <c r="R16" s="12" t="str">
        <f>IF(Q16&gt;=8.75,"A",IF(Q16&gt;8.25,"AB",IF(Q16&gt;=7.25,"B",IF(Q16&gt;6.75,"BC",IF(Q16&gt;5.75,"C",IF(Q16&gt;5.25,"CD","D"))))))</f>
        <v>D</v>
      </c>
    </row>
    <row r="17" spans="1:256" s="10" customFormat="1" ht="13.5">
      <c r="A17" s="5" t="s">
        <v>47</v>
      </c>
      <c r="B17" s="6" t="s">
        <v>48</v>
      </c>
      <c r="C17" s="5">
        <v>0</v>
      </c>
      <c r="D17" s="7"/>
      <c r="E17" s="7"/>
      <c r="F17" s="7"/>
      <c r="G17" s="14"/>
      <c r="H17" s="7"/>
      <c r="I17" s="7"/>
      <c r="J17" s="7"/>
      <c r="K17" s="7"/>
      <c r="L17" s="8"/>
      <c r="M17" s="9"/>
      <c r="N17" s="7"/>
      <c r="O17" s="7"/>
      <c r="P17" s="7"/>
      <c r="Q17" s="7"/>
      <c r="R17" s="5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18" ht="13.5">
      <c r="A18" s="12" t="s">
        <v>49</v>
      </c>
      <c r="B18" s="13" t="s">
        <v>50</v>
      </c>
      <c r="C18" s="12">
        <v>4</v>
      </c>
      <c r="D18" s="14">
        <f>0.6*E18+0.3*H18+0.1*K18+N18-O18+P18</f>
        <v>4.595666666666667</v>
      </c>
      <c r="E18" s="14">
        <f>0.35*F18+0.65*G18</f>
        <v>2.09</v>
      </c>
      <c r="F18" s="14">
        <v>3</v>
      </c>
      <c r="G18" s="14">
        <v>1.6</v>
      </c>
      <c r="H18" s="14">
        <f>0.35*I18+0.65*J18</f>
        <v>8.916666666666668</v>
      </c>
      <c r="I18" s="14">
        <f>LOOKUP($C18,H$57:H$68,I$57:I$68)</f>
        <v>10</v>
      </c>
      <c r="J18" s="14">
        <f>LOOKUP($C18,J$57:J$68,K$57:K$68)</f>
        <v>8.333333333333334</v>
      </c>
      <c r="K18" s="14">
        <v>6.666666666666667</v>
      </c>
      <c r="L18" s="15">
        <v>1</v>
      </c>
      <c r="M18" s="16">
        <v>1</v>
      </c>
      <c r="N18" s="14">
        <f>0.1*L18+0.1*M18</f>
        <v>0.2</v>
      </c>
      <c r="O18" s="14">
        <v>0.2</v>
      </c>
      <c r="P18" s="14"/>
      <c r="Q18" s="14">
        <f>MIN(D18,10)</f>
        <v>4.595666666666667</v>
      </c>
      <c r="R18" s="12" t="str">
        <f>IF(Q18&gt;=8.75,"A",IF(Q18&gt;8.25,"AB",IF(Q18&gt;=7.25,"B",IF(Q18&gt;6.75,"BC",IF(Q18&gt;5.75,"C",IF(Q18&gt;5.25,"CD","D"))))))</f>
        <v>D</v>
      </c>
    </row>
    <row r="19" spans="1:18" ht="13.5">
      <c r="A19" s="12" t="s">
        <v>51</v>
      </c>
      <c r="B19" s="13" t="s">
        <v>52</v>
      </c>
      <c r="C19" s="12">
        <v>8</v>
      </c>
      <c r="D19" s="14">
        <f>0.6*E19+0.3*H19+0.1*K19+N19-O19+P19</f>
        <v>7.4848750000000015</v>
      </c>
      <c r="E19" s="14">
        <f>0.35*F19+0.65*G19</f>
        <v>6.23</v>
      </c>
      <c r="F19" s="14">
        <v>3.5</v>
      </c>
      <c r="G19" s="14">
        <v>7.7</v>
      </c>
      <c r="H19" s="14">
        <f>0.35*I19+0.65*J19</f>
        <v>8.489583333333334</v>
      </c>
      <c r="I19" s="14">
        <f>LOOKUP($C19,H$57:H$68,I$57:I$68)</f>
        <v>9.166666666666666</v>
      </c>
      <c r="J19" s="14">
        <f>LOOKUP($C19,J$57:J$68,K$57:K$68)</f>
        <v>8.125</v>
      </c>
      <c r="K19" s="14">
        <v>10</v>
      </c>
      <c r="L19" s="15">
        <v>1</v>
      </c>
      <c r="M19" s="16">
        <v>1</v>
      </c>
      <c r="N19" s="14">
        <f>0.1*L19+0.1*M19</f>
        <v>0.2</v>
      </c>
      <c r="O19" s="14">
        <v>0</v>
      </c>
      <c r="P19" s="14"/>
      <c r="Q19" s="14">
        <f>MIN(D19,10)</f>
        <v>7.4848750000000015</v>
      </c>
      <c r="R19" s="12" t="str">
        <f>IF(Q19&gt;=8.75,"A",IF(Q19&gt;8.25,"AB",IF(Q19&gt;=7.25,"B",IF(Q19&gt;6.75,"BC",IF(Q19&gt;5.75,"C",IF(Q19&gt;5.25,"CD","D"))))))</f>
        <v>B</v>
      </c>
    </row>
    <row r="20" spans="1:18" ht="13.5">
      <c r="A20" s="12" t="s">
        <v>53</v>
      </c>
      <c r="B20" s="13" t="s">
        <v>54</v>
      </c>
      <c r="C20" s="12">
        <v>3</v>
      </c>
      <c r="D20" s="14">
        <f>0.6*E20+0.3*H20+0.1*K20+N20-O20+P20</f>
        <v>8.419000000000002</v>
      </c>
      <c r="E20" s="14">
        <f>0.35*F20+0.65*G20</f>
        <v>6.865</v>
      </c>
      <c r="F20" s="14">
        <v>5.5</v>
      </c>
      <c r="G20" s="14">
        <v>7.6</v>
      </c>
      <c r="H20" s="14">
        <f>0.35*I20+0.65*J20</f>
        <v>10</v>
      </c>
      <c r="I20" s="14">
        <f>LOOKUP($C20,H$57:H$68,I$57:I$68)</f>
        <v>10</v>
      </c>
      <c r="J20" s="14">
        <f>LOOKUP($C20,J$57:J$68,K$57:K$68)</f>
        <v>10</v>
      </c>
      <c r="K20" s="14">
        <v>10</v>
      </c>
      <c r="L20" s="15">
        <v>0</v>
      </c>
      <c r="M20" s="16">
        <v>3</v>
      </c>
      <c r="N20" s="14">
        <f>0.1*L20+0.1*M20</f>
        <v>0.30000000000000004</v>
      </c>
      <c r="O20" s="14">
        <v>0</v>
      </c>
      <c r="P20" s="14"/>
      <c r="Q20" s="14">
        <f>MIN(D20,10)</f>
        <v>8.419000000000002</v>
      </c>
      <c r="R20" s="12" t="s">
        <v>15</v>
      </c>
    </row>
    <row r="21" spans="1:18" ht="13.5">
      <c r="A21" s="12" t="s">
        <v>55</v>
      </c>
      <c r="B21" s="13" t="s">
        <v>56</v>
      </c>
      <c r="C21" s="12">
        <v>1</v>
      </c>
      <c r="D21" s="14">
        <f>0.6*E21+0.3*H21+0.1*K21+N21-O21+P21</f>
        <v>8.179</v>
      </c>
      <c r="E21" s="14">
        <f>0.35*F21+0.65*G21</f>
        <v>7.715</v>
      </c>
      <c r="F21" s="14">
        <v>7</v>
      </c>
      <c r="G21" s="14">
        <v>8.1</v>
      </c>
      <c r="H21" s="14">
        <f>0.35*I21+0.65*J21</f>
        <v>8.833333333333334</v>
      </c>
      <c r="I21" s="14">
        <f>LOOKUP($C21,H$57:H$68,I$57:I$68)</f>
        <v>6.666666666666667</v>
      </c>
      <c r="J21" s="14">
        <f>LOOKUP($C21,J$57:J$68,K$57:K$68)</f>
        <v>10</v>
      </c>
      <c r="K21" s="14">
        <v>10</v>
      </c>
      <c r="L21" s="15">
        <v>0</v>
      </c>
      <c r="M21" s="16">
        <v>1</v>
      </c>
      <c r="N21" s="14">
        <f>0.1*L21+0.1*M21</f>
        <v>0.1</v>
      </c>
      <c r="O21" s="14">
        <v>0.2</v>
      </c>
      <c r="P21" s="14"/>
      <c r="Q21" s="14">
        <f>MIN(D21,10)</f>
        <v>8.179</v>
      </c>
      <c r="R21" s="12" t="str">
        <f>IF(Q21&gt;=8.75,"A",IF(Q21&gt;8.25,"AB",IF(Q21&gt;=7.25,"B",IF(Q21&gt;6.75,"BC",IF(Q21&gt;5.75,"C",IF(Q21&gt;5.25,"CD","D"))))))</f>
        <v>B</v>
      </c>
    </row>
    <row r="22" spans="1:18" ht="13.5">
      <c r="A22" s="12" t="s">
        <v>57</v>
      </c>
      <c r="B22" s="13" t="s">
        <v>58</v>
      </c>
      <c r="C22" s="12" t="s">
        <v>24</v>
      </c>
      <c r="D22" s="14">
        <f>0.6*E22+0.3*H22+0.1*K22+N22-O22+P22</f>
        <v>8.746500000000001</v>
      </c>
      <c r="E22" s="14">
        <f>0.35*F22+0.65*G22</f>
        <v>7.39</v>
      </c>
      <c r="F22" s="14">
        <v>7</v>
      </c>
      <c r="G22" s="14">
        <v>7.6</v>
      </c>
      <c r="H22" s="14">
        <f>0.35*I22+0.65*J22</f>
        <v>9.708333333333334</v>
      </c>
      <c r="I22" s="14">
        <f>LOOKUP($C22,H$57:H$68,I$57:I$68)</f>
        <v>9.166666666666666</v>
      </c>
      <c r="J22" s="14">
        <f>LOOKUP($C22,J$57:J$68,K$57:K$68)</f>
        <v>10</v>
      </c>
      <c r="K22" s="14">
        <v>10</v>
      </c>
      <c r="L22" s="15">
        <v>2</v>
      </c>
      <c r="M22" s="16">
        <v>2</v>
      </c>
      <c r="N22" s="14">
        <f>0.1*L22+0.1*M22</f>
        <v>0.4</v>
      </c>
      <c r="O22" s="14">
        <v>0</v>
      </c>
      <c r="P22" s="14"/>
      <c r="Q22" s="14">
        <f>MIN(D22,10)</f>
        <v>8.746500000000001</v>
      </c>
      <c r="R22" s="12" t="s">
        <v>24</v>
      </c>
    </row>
    <row r="23" spans="1:256" s="10" customFormat="1" ht="13.5">
      <c r="A23" s="5" t="s">
        <v>59</v>
      </c>
      <c r="B23" s="6" t="s">
        <v>60</v>
      </c>
      <c r="C23" s="5">
        <v>0</v>
      </c>
      <c r="D23" s="7"/>
      <c r="E23" s="7"/>
      <c r="F23" s="7"/>
      <c r="G23" s="14"/>
      <c r="H23" s="7"/>
      <c r="I23" s="7"/>
      <c r="J23" s="7"/>
      <c r="K23" s="7"/>
      <c r="L23" s="8"/>
      <c r="M23" s="9"/>
      <c r="N23" s="7"/>
      <c r="O23" s="7"/>
      <c r="P23" s="7"/>
      <c r="Q23" s="7"/>
      <c r="R23" s="5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18" ht="13.5">
      <c r="A24" s="12" t="s">
        <v>61</v>
      </c>
      <c r="B24" s="13" t="s">
        <v>62</v>
      </c>
      <c r="C24" s="12">
        <v>9</v>
      </c>
      <c r="D24" s="14">
        <f>0.6*E24+0.3*H24+0.1*K24+N24-O24+P24</f>
        <v>8.661000000000001</v>
      </c>
      <c r="E24" s="14">
        <f>0.35*F24+0.65*G24</f>
        <v>6.9350000000000005</v>
      </c>
      <c r="F24" s="14">
        <v>7</v>
      </c>
      <c r="G24" s="14">
        <v>6.9</v>
      </c>
      <c r="H24" s="14">
        <f>0.35*I24+0.65*J24</f>
        <v>10</v>
      </c>
      <c r="I24" s="14">
        <f>LOOKUP($C24,H$57:H$68,I$57:I$68)</f>
        <v>10</v>
      </c>
      <c r="J24" s="14">
        <f>LOOKUP($C24,J$57:J$68,K$57:K$68)</f>
        <v>10</v>
      </c>
      <c r="K24" s="14">
        <v>10</v>
      </c>
      <c r="L24" s="15">
        <v>2</v>
      </c>
      <c r="M24" s="16">
        <v>3</v>
      </c>
      <c r="N24" s="14">
        <f>0.1*L24+0.1*M24</f>
        <v>0.5</v>
      </c>
      <c r="O24" s="14">
        <v>0</v>
      </c>
      <c r="P24" s="14"/>
      <c r="Q24" s="14">
        <f>MIN(D24,10)</f>
        <v>8.661000000000001</v>
      </c>
      <c r="R24" s="12" t="s">
        <v>24</v>
      </c>
    </row>
    <row r="25" spans="1:18" ht="13.5">
      <c r="A25" s="12" t="s">
        <v>63</v>
      </c>
      <c r="B25" s="13" t="s">
        <v>64</v>
      </c>
      <c r="C25" s="12">
        <v>3</v>
      </c>
      <c r="D25" s="14">
        <f>0.6*E25+0.3*H25+0.1*K25+N25-O25+P25</f>
        <v>10.131000000000002</v>
      </c>
      <c r="E25" s="14">
        <f>0.35*F25+0.65*G25</f>
        <v>9.085</v>
      </c>
      <c r="F25" s="14">
        <v>8.5</v>
      </c>
      <c r="G25" s="14">
        <v>9.4</v>
      </c>
      <c r="H25" s="14">
        <f>0.35*I25+0.65*J25</f>
        <v>10</v>
      </c>
      <c r="I25" s="14">
        <f>LOOKUP($C25,H$57:H$68,I$57:I$68)</f>
        <v>10</v>
      </c>
      <c r="J25" s="14">
        <f>LOOKUP($C25,J$57:J$68,K$57:K$68)</f>
        <v>10</v>
      </c>
      <c r="K25" s="14">
        <v>9.8</v>
      </c>
      <c r="L25" s="15">
        <v>3</v>
      </c>
      <c r="M25" s="16">
        <v>4</v>
      </c>
      <c r="N25" s="14">
        <f>0.1*L25+0.1*M25</f>
        <v>0.7000000000000001</v>
      </c>
      <c r="O25" s="14">
        <v>0</v>
      </c>
      <c r="P25" s="14"/>
      <c r="Q25" s="14">
        <f>MIN(D25,10)</f>
        <v>10</v>
      </c>
      <c r="R25" s="12" t="str">
        <f>IF(Q25&gt;=8.75,"A",IF(Q25&gt;8.25,"AB",IF(Q25&gt;=7.25,"B",IF(Q25&gt;6.75,"BC",IF(Q25&gt;5.75,"C",IF(Q25&gt;5.25,"CD","D"))))))</f>
        <v>A</v>
      </c>
    </row>
    <row r="26" spans="1:18" ht="13.5">
      <c r="A26" s="12" t="s">
        <v>65</v>
      </c>
      <c r="B26" s="13" t="s">
        <v>66</v>
      </c>
      <c r="C26" s="12">
        <v>3</v>
      </c>
      <c r="D26" s="14">
        <f>0.6*E26+0.3*H26+0.1*K26+N26-O26+P26</f>
        <v>8.951000000000002</v>
      </c>
      <c r="E26" s="14">
        <f>0.35*F26+0.65*G26</f>
        <v>7.585000000000001</v>
      </c>
      <c r="F26" s="14">
        <v>7</v>
      </c>
      <c r="G26" s="14">
        <v>7.9</v>
      </c>
      <c r="H26" s="14">
        <f>0.35*I26+0.65*J26</f>
        <v>10</v>
      </c>
      <c r="I26" s="14">
        <f>LOOKUP($C26,H$57:H$68,I$57:I$68)</f>
        <v>10</v>
      </c>
      <c r="J26" s="14">
        <f>LOOKUP($C26,J$57:J$68,K$57:K$68)</f>
        <v>10</v>
      </c>
      <c r="K26" s="14">
        <v>10</v>
      </c>
      <c r="L26" s="15">
        <v>2</v>
      </c>
      <c r="M26" s="16">
        <v>2</v>
      </c>
      <c r="N26" s="14">
        <f>0.1*L26+0.1*M26</f>
        <v>0.4</v>
      </c>
      <c r="O26" s="14">
        <v>0</v>
      </c>
      <c r="P26" s="14"/>
      <c r="Q26" s="14">
        <f>MIN(D26,10)</f>
        <v>8.951000000000002</v>
      </c>
      <c r="R26" s="12" t="str">
        <f>IF(Q26&gt;=8.75,"A",IF(Q26&gt;8.25,"AB",IF(Q26&gt;=7.25,"B",IF(Q26&gt;6.75,"BC",IF(Q26&gt;5.75,"C",IF(Q26&gt;5.25,"CD","D"))))))</f>
        <v>A</v>
      </c>
    </row>
    <row r="27" spans="1:256" s="10" customFormat="1" ht="13.5">
      <c r="A27" s="5" t="s">
        <v>67</v>
      </c>
      <c r="B27" s="6" t="s">
        <v>68</v>
      </c>
      <c r="C27" s="5">
        <v>0</v>
      </c>
      <c r="D27" s="7"/>
      <c r="E27" s="7"/>
      <c r="F27" s="7"/>
      <c r="G27" s="14"/>
      <c r="H27" s="7"/>
      <c r="I27" s="7"/>
      <c r="J27" s="7"/>
      <c r="K27" s="7"/>
      <c r="L27" s="8"/>
      <c r="M27" s="9"/>
      <c r="N27" s="7"/>
      <c r="O27" s="7"/>
      <c r="P27" s="7"/>
      <c r="Q27" s="7"/>
      <c r="R27" s="5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18" ht="13.5">
      <c r="A28" s="12" t="s">
        <v>69</v>
      </c>
      <c r="B28" s="13" t="s">
        <v>70</v>
      </c>
      <c r="C28" s="12">
        <v>7</v>
      </c>
      <c r="D28" s="14">
        <f>0.6*E28+0.3*H28+0.1*K28+N28-O28+P28</f>
        <v>7.633000000000002</v>
      </c>
      <c r="E28" s="14">
        <f>0.35*F28+0.65*G28</f>
        <v>5.555000000000001</v>
      </c>
      <c r="F28" s="14">
        <v>2.5</v>
      </c>
      <c r="G28" s="14">
        <v>7.2</v>
      </c>
      <c r="H28" s="14">
        <f>0.35*I28+0.65*J28</f>
        <v>10</v>
      </c>
      <c r="I28" s="14">
        <f>LOOKUP($C28,H$57:H$68,I$57:I$68)</f>
        <v>10</v>
      </c>
      <c r="J28" s="14">
        <f>LOOKUP($C28,J$57:J$68,K$57:K$68)</f>
        <v>10</v>
      </c>
      <c r="K28" s="14">
        <v>10</v>
      </c>
      <c r="L28" s="15">
        <v>0</v>
      </c>
      <c r="M28" s="16">
        <v>3</v>
      </c>
      <c r="N28" s="14">
        <f>0.1*L28+0.1*M28</f>
        <v>0.30000000000000004</v>
      </c>
      <c r="O28" s="14">
        <v>0</v>
      </c>
      <c r="P28" s="14"/>
      <c r="Q28" s="14">
        <f>MIN(D28,10)</f>
        <v>7.633000000000002</v>
      </c>
      <c r="R28" s="12" t="str">
        <f>IF(Q28&gt;=8.75,"A",IF(Q28&gt;8.25,"AB",IF(Q28&gt;=7.25,"B",IF(Q28&gt;6.75,"BC",IF(Q28&gt;5.75,"C",IF(Q28&gt;5.25,"CD","D"))))))</f>
        <v>B</v>
      </c>
    </row>
    <row r="29" spans="1:18" ht="13.5">
      <c r="A29" s="12" t="s">
        <v>71</v>
      </c>
      <c r="B29" s="13" t="s">
        <v>72</v>
      </c>
      <c r="C29" s="12">
        <v>5</v>
      </c>
      <c r="D29" s="14">
        <f>0.6*E29+0.3*H29+0.1*K29+N29-O29+P29</f>
        <v>8.311000000000002</v>
      </c>
      <c r="E29" s="14">
        <f>0.35*F29+0.65*G29</f>
        <v>7.1850000000000005</v>
      </c>
      <c r="F29" s="14">
        <v>4</v>
      </c>
      <c r="G29" s="14">
        <v>8.9</v>
      </c>
      <c r="H29" s="14">
        <f>0.35*I29+0.65*J29</f>
        <v>8.333333333333334</v>
      </c>
      <c r="I29" s="14">
        <f>LOOKUP($C29,H$57:H$68,I$57:I$68)</f>
        <v>8.333333333333334</v>
      </c>
      <c r="J29" s="14">
        <f>LOOKUP($C29,J$57:J$68,K$57:K$68)</f>
        <v>8.333333333333334</v>
      </c>
      <c r="K29" s="14">
        <v>10</v>
      </c>
      <c r="L29" s="15">
        <v>3</v>
      </c>
      <c r="M29" s="16">
        <v>3</v>
      </c>
      <c r="N29" s="14">
        <f>0.1*L29+0.1*M29</f>
        <v>0.6000000000000001</v>
      </c>
      <c r="O29" s="14">
        <v>0.1</v>
      </c>
      <c r="P29" s="14"/>
      <c r="Q29" s="14">
        <f>MIN(D29,10)</f>
        <v>8.311000000000002</v>
      </c>
      <c r="R29" s="12" t="s">
        <v>15</v>
      </c>
    </row>
    <row r="30" spans="1:18" ht="13.5">
      <c r="A30" s="12" t="s">
        <v>73</v>
      </c>
      <c r="B30" s="13" t="s">
        <v>74</v>
      </c>
      <c r="C30" s="12">
        <v>8</v>
      </c>
      <c r="D30" s="14">
        <f>0.6*E30+0.3*H30+0.1*K30+N30-O30+P30</f>
        <v>8.237541666666667</v>
      </c>
      <c r="E30" s="14">
        <f>0.35*F30+0.65*G30</f>
        <v>7.039999999999999</v>
      </c>
      <c r="F30" s="14">
        <v>6</v>
      </c>
      <c r="G30" s="14">
        <v>7.6</v>
      </c>
      <c r="H30" s="14">
        <f>0.35*I30+0.65*J30</f>
        <v>8.489583333333334</v>
      </c>
      <c r="I30" s="14">
        <f>LOOKUP($C30,H$57:H$68,I$57:I$68)</f>
        <v>9.166666666666666</v>
      </c>
      <c r="J30" s="14">
        <f>LOOKUP($C30,J$57:J$68,K$57:K$68)</f>
        <v>8.125</v>
      </c>
      <c r="K30" s="14">
        <v>9.666666666666666</v>
      </c>
      <c r="L30" s="15">
        <v>1</v>
      </c>
      <c r="M30" s="16">
        <v>4</v>
      </c>
      <c r="N30" s="14">
        <f>0.1*L30+0.1*M30</f>
        <v>0.5</v>
      </c>
      <c r="O30" s="14">
        <v>0</v>
      </c>
      <c r="P30" s="14"/>
      <c r="Q30" s="14">
        <f>MIN(D30,10)</f>
        <v>8.237541666666667</v>
      </c>
      <c r="R30" s="12" t="str">
        <f>IF(Q30&gt;=8.75,"A",IF(Q30&gt;8.25,"AB",IF(Q30&gt;=7.25,"B",IF(Q30&gt;6.75,"BC",IF(Q30&gt;5.75,"C",IF(Q30&gt;5.25,"CD","D"))))))</f>
        <v>B</v>
      </c>
    </row>
    <row r="31" spans="1:18" ht="13.5">
      <c r="A31" s="12" t="s">
        <v>75</v>
      </c>
      <c r="B31" s="13" t="s">
        <v>76</v>
      </c>
      <c r="C31" s="12">
        <v>8</v>
      </c>
      <c r="D31" s="14">
        <f>0.6*E31+0.3*H31+0.1*K31+N31-O31+P31</f>
        <v>7.385875000000001</v>
      </c>
      <c r="E31" s="14">
        <f>0.35*F31+0.65*G31</f>
        <v>6.0649999999999995</v>
      </c>
      <c r="F31" s="14">
        <v>6</v>
      </c>
      <c r="G31" s="14">
        <v>6.1</v>
      </c>
      <c r="H31" s="14">
        <f>0.35*I31+0.65*J31</f>
        <v>8.489583333333334</v>
      </c>
      <c r="I31" s="14">
        <f>LOOKUP($C31,H$57:H$68,I$57:I$68)</f>
        <v>9.166666666666666</v>
      </c>
      <c r="J31" s="14">
        <f>LOOKUP($C31,J$57:J$68,K$57:K$68)</f>
        <v>8.125</v>
      </c>
      <c r="K31" s="14">
        <v>10</v>
      </c>
      <c r="L31" s="15">
        <v>0</v>
      </c>
      <c r="M31" s="16">
        <v>2</v>
      </c>
      <c r="N31" s="14">
        <f>0.1*L31+0.1*M31</f>
        <v>0.2</v>
      </c>
      <c r="O31" s="14">
        <v>0</v>
      </c>
      <c r="P31" s="14"/>
      <c r="Q31" s="14">
        <f>MIN(D31,10)</f>
        <v>7.385875000000001</v>
      </c>
      <c r="R31" s="12" t="str">
        <f>IF(Q31&gt;=8.75,"A",IF(Q31&gt;8.25,"AB",IF(Q31&gt;=7.25,"B",IF(Q31&gt;6.75,"BC",IF(Q31&gt;5.75,"C",IF(Q31&gt;5.25,"CD","D"))))))</f>
        <v>B</v>
      </c>
    </row>
    <row r="32" spans="1:18" ht="13.5">
      <c r="A32" s="12" t="s">
        <v>77</v>
      </c>
      <c r="B32" s="13" t="s">
        <v>78</v>
      </c>
      <c r="C32" s="12">
        <v>4</v>
      </c>
      <c r="D32" s="14">
        <f>0.6*E32+0.3*H32+0.1*K32+N32-O32+P32</f>
        <v>7.5470000000000015</v>
      </c>
      <c r="E32" s="14">
        <f>0.35*F32+0.65*G32</f>
        <v>6.12</v>
      </c>
      <c r="F32" s="14">
        <v>3</v>
      </c>
      <c r="G32" s="14">
        <v>7.8</v>
      </c>
      <c r="H32" s="14">
        <f>0.35*I32+0.65*J32</f>
        <v>8.916666666666668</v>
      </c>
      <c r="I32" s="14">
        <f>LOOKUP($C32,H$57:H$68,I$57:I$68)</f>
        <v>10</v>
      </c>
      <c r="J32" s="14">
        <f>LOOKUP($C32,J$57:J$68,K$57:K$68)</f>
        <v>8.333333333333334</v>
      </c>
      <c r="K32" s="14">
        <v>10</v>
      </c>
      <c r="L32" s="15">
        <v>1</v>
      </c>
      <c r="M32" s="16">
        <v>1</v>
      </c>
      <c r="N32" s="14">
        <f>0.1*L32+0.1*M32</f>
        <v>0.2</v>
      </c>
      <c r="O32" s="14">
        <v>0</v>
      </c>
      <c r="P32" s="14"/>
      <c r="Q32" s="14">
        <f>MIN(D32,10)</f>
        <v>7.5470000000000015</v>
      </c>
      <c r="R32" s="12" t="str">
        <f>IF(Q32&gt;=8.75,"A",IF(Q32&gt;8.25,"AB",IF(Q32&gt;=7.25,"B",IF(Q32&gt;6.75,"BC",IF(Q32&gt;5.75,"C",IF(Q32&gt;5.25,"CD","D"))))))</f>
        <v>B</v>
      </c>
    </row>
    <row r="33" spans="1:256" s="10" customFormat="1" ht="13.5">
      <c r="A33" s="5" t="s">
        <v>79</v>
      </c>
      <c r="B33" s="6" t="s">
        <v>80</v>
      </c>
      <c r="C33" s="5">
        <v>0</v>
      </c>
      <c r="D33" s="7">
        <f>0.6*E33+0.3*H33+0.1*K33+N33-O33+P33</f>
        <v>0.21000000000000005</v>
      </c>
      <c r="E33" s="7">
        <f>0.35*F33+0.65*G33</f>
        <v>0.35000000000000003</v>
      </c>
      <c r="F33" s="7">
        <v>1</v>
      </c>
      <c r="G33" s="7"/>
      <c r="H33" s="7">
        <f>0.35*I33+0.65*J33</f>
        <v>0</v>
      </c>
      <c r="I33" s="7"/>
      <c r="J33" s="7"/>
      <c r="K33" s="7"/>
      <c r="L33" s="8"/>
      <c r="M33" s="9"/>
      <c r="N33" s="7"/>
      <c r="O33" s="7"/>
      <c r="P33" s="7"/>
      <c r="Q33" s="7"/>
      <c r="R33" s="5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18" ht="13.5">
      <c r="A34" s="12" t="s">
        <v>81</v>
      </c>
      <c r="B34" s="13" t="s">
        <v>82</v>
      </c>
      <c r="C34" s="12">
        <v>6</v>
      </c>
      <c r="D34" s="14">
        <f>0.6*E34+0.3*H34+0.1*K34+N34-O34+P34</f>
        <v>7.740875000000001</v>
      </c>
      <c r="E34" s="14">
        <f>0.35*F34+0.65*G34</f>
        <v>7.74</v>
      </c>
      <c r="F34" s="14">
        <v>8</v>
      </c>
      <c r="G34" s="14">
        <v>7.6</v>
      </c>
      <c r="H34" s="14">
        <f>0.35*I34+0.65*J34</f>
        <v>8.489583333333334</v>
      </c>
      <c r="I34" s="14">
        <f>LOOKUP($C34,H$57:H$68,I$57:I$68)</f>
        <v>9.166666666666666</v>
      </c>
      <c r="J34" s="14">
        <f>LOOKUP($C34,J$57:J$68,K$57:K$68)</f>
        <v>8.125</v>
      </c>
      <c r="K34" s="14">
        <v>9.5</v>
      </c>
      <c r="L34" s="15">
        <v>0</v>
      </c>
      <c r="M34" s="16">
        <v>0</v>
      </c>
      <c r="N34" s="14">
        <f>0.1*L34+0.1*M34</f>
        <v>0</v>
      </c>
      <c r="O34" s="14">
        <v>0.4</v>
      </c>
      <c r="P34" s="14"/>
      <c r="Q34" s="14">
        <f>MIN(D34,10)</f>
        <v>7.740875000000001</v>
      </c>
      <c r="R34" s="12" t="str">
        <f>IF(Q34&gt;=8.75,"A",IF(Q34&gt;8.25,"AB",IF(Q34&gt;=7.25,"B",IF(Q34&gt;6.75,"BC",IF(Q34&gt;5.75,"C",IF(Q34&gt;5.25,"CD","D"))))))</f>
        <v>B</v>
      </c>
    </row>
    <row r="35" spans="1:18" ht="13.5">
      <c r="A35" s="12" t="s">
        <v>83</v>
      </c>
      <c r="B35" s="13" t="s">
        <v>84</v>
      </c>
      <c r="C35" s="12">
        <v>2</v>
      </c>
      <c r="D35" s="14">
        <f>0.6*E35+0.3*H35+0.1*K35+N35-O35+P35</f>
        <v>7.9940000000000015</v>
      </c>
      <c r="E35" s="14">
        <f>0.35*F35+0.65*G35</f>
        <v>5.989999999999999</v>
      </c>
      <c r="F35" s="14">
        <v>3</v>
      </c>
      <c r="G35" s="14">
        <v>7.6</v>
      </c>
      <c r="H35" s="14">
        <f>0.35*I35+0.65*J35</f>
        <v>10</v>
      </c>
      <c r="I35" s="14">
        <f>LOOKUP($C35,H$57:H$68,I$57:I$68)</f>
        <v>10</v>
      </c>
      <c r="J35" s="14">
        <f>LOOKUP($C35,J$57:J$68,K$57:K$68)</f>
        <v>10</v>
      </c>
      <c r="K35" s="14">
        <v>10</v>
      </c>
      <c r="L35" s="15">
        <v>1</v>
      </c>
      <c r="M35" s="16">
        <v>3</v>
      </c>
      <c r="N35" s="14">
        <f>0.1*L35+0.1*M35</f>
        <v>0.4</v>
      </c>
      <c r="O35" s="14">
        <v>0</v>
      </c>
      <c r="P35" s="14"/>
      <c r="Q35" s="14">
        <f>MIN(D35,10)</f>
        <v>7.9940000000000015</v>
      </c>
      <c r="R35" s="12" t="str">
        <f>IF(Q35&gt;=8.75,"A",IF(Q35&gt;8.25,"AB",IF(Q35&gt;=7.25,"B",IF(Q35&gt;6.75,"BC",IF(Q35&gt;5.75,"C",IF(Q35&gt;5.25,"CD","D"))))))</f>
        <v>B</v>
      </c>
    </row>
    <row r="36" spans="1:256" s="10" customFormat="1" ht="13.5">
      <c r="A36" s="5" t="s">
        <v>85</v>
      </c>
      <c r="B36" s="6" t="s">
        <v>86</v>
      </c>
      <c r="C36" s="5">
        <v>0</v>
      </c>
      <c r="D36" s="7"/>
      <c r="E36" s="7"/>
      <c r="F36" s="7"/>
      <c r="G36" s="14"/>
      <c r="H36" s="7"/>
      <c r="I36" s="7"/>
      <c r="J36" s="7"/>
      <c r="K36" s="7"/>
      <c r="L36" s="8"/>
      <c r="M36" s="9"/>
      <c r="N36" s="7"/>
      <c r="O36" s="7"/>
      <c r="P36" s="7"/>
      <c r="Q36" s="7"/>
      <c r="R36" s="5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18" ht="13.5">
      <c r="A37" s="12" t="s">
        <v>87</v>
      </c>
      <c r="B37" s="13" t="s">
        <v>88</v>
      </c>
      <c r="C37" s="12" t="s">
        <v>15</v>
      </c>
      <c r="D37" s="14">
        <f>0.6*E37+0.3*H37+0.1*K37+N37-O37+P37</f>
        <v>9.336000000000002</v>
      </c>
      <c r="E37" s="14">
        <f>0.35*F37+0.65*G37</f>
        <v>8.06</v>
      </c>
      <c r="F37" s="14">
        <v>6.5</v>
      </c>
      <c r="G37" s="14">
        <v>8.9</v>
      </c>
      <c r="H37" s="14">
        <f>0.35*I37+0.65*J37</f>
        <v>10</v>
      </c>
      <c r="I37" s="14">
        <f>LOOKUP($C37,H$57:H$68,I$57:I$68)</f>
        <v>10</v>
      </c>
      <c r="J37" s="14">
        <f>LOOKUP($C37,J$57:J$68,K$57:K$68)</f>
        <v>10</v>
      </c>
      <c r="K37" s="14">
        <v>10</v>
      </c>
      <c r="L37" s="15">
        <v>3</v>
      </c>
      <c r="M37" s="16">
        <v>2</v>
      </c>
      <c r="N37" s="14">
        <f>0.1*L37+0.1*M37</f>
        <v>0.5</v>
      </c>
      <c r="O37" s="14">
        <v>0</v>
      </c>
      <c r="P37" s="14"/>
      <c r="Q37" s="14">
        <f>MIN(D37,10)</f>
        <v>9.336000000000002</v>
      </c>
      <c r="R37" s="12" t="str">
        <f>IF(Q37&gt;=8.75,"A",IF(Q37&gt;8.25,"AB",IF(Q37&gt;=7.25,"B",IF(Q37&gt;6.75,"BC",IF(Q37&gt;5.75,"C",IF(Q37&gt;5.25,"CD","D"))))))</f>
        <v>A</v>
      </c>
    </row>
    <row r="38" spans="1:18" ht="13.5">
      <c r="A38" s="12" t="s">
        <v>89</v>
      </c>
      <c r="B38" s="13" t="s">
        <v>90</v>
      </c>
      <c r="C38" s="12">
        <v>1</v>
      </c>
      <c r="D38" s="14">
        <f>0.6*E38+0.3*H38+0.1*K38+N38-O38+P38</f>
        <v>7.093000000000001</v>
      </c>
      <c r="E38" s="14">
        <f>0.35*F38+0.65*G38</f>
        <v>6.405</v>
      </c>
      <c r="F38" s="14">
        <v>4</v>
      </c>
      <c r="G38" s="14">
        <v>7.7</v>
      </c>
      <c r="H38" s="14">
        <f>0.35*I38+0.65*J38</f>
        <v>8.833333333333334</v>
      </c>
      <c r="I38" s="14">
        <f>LOOKUP($C38,H$57:H$68,I$57:I$68)</f>
        <v>6.666666666666667</v>
      </c>
      <c r="J38" s="14">
        <f>LOOKUP($C38,J$57:J$68,K$57:K$68)</f>
        <v>10</v>
      </c>
      <c r="K38" s="14">
        <v>8</v>
      </c>
      <c r="L38" s="15">
        <v>0</v>
      </c>
      <c r="M38" s="16">
        <v>0</v>
      </c>
      <c r="N38" s="14">
        <f>0.1*L38+0.1*M38</f>
        <v>0</v>
      </c>
      <c r="O38" s="14">
        <v>0.2</v>
      </c>
      <c r="P38" s="14"/>
      <c r="Q38" s="14">
        <f>MIN(D38,10)</f>
        <v>7.093000000000001</v>
      </c>
      <c r="R38" s="12" t="s">
        <v>15</v>
      </c>
    </row>
    <row r="39" spans="1:18" ht="13.5">
      <c r="A39" s="12" t="s">
        <v>91</v>
      </c>
      <c r="B39" s="13" t="s">
        <v>92</v>
      </c>
      <c r="C39" s="12" t="s">
        <v>15</v>
      </c>
      <c r="D39" s="14">
        <f>0.6*E39+0.3*H39+0.1*K39+N39-O39+P39</f>
        <v>8.419000000000002</v>
      </c>
      <c r="E39" s="14">
        <f>0.35*F39+0.65*G39</f>
        <v>6.865</v>
      </c>
      <c r="F39" s="14">
        <v>5.5</v>
      </c>
      <c r="G39" s="14">
        <v>7.6</v>
      </c>
      <c r="H39" s="14">
        <f>0.35*I39+0.65*J39</f>
        <v>10</v>
      </c>
      <c r="I39" s="14">
        <f>LOOKUP($C39,H$57:H$68,I$57:I$68)</f>
        <v>10</v>
      </c>
      <c r="J39" s="14">
        <f>LOOKUP($C39,J$57:J$68,K$57:K$68)</f>
        <v>10</v>
      </c>
      <c r="K39" s="14">
        <v>10</v>
      </c>
      <c r="L39" s="15">
        <v>0</v>
      </c>
      <c r="M39" s="16">
        <v>3</v>
      </c>
      <c r="N39" s="14">
        <f>0.1*L39+0.1*M39</f>
        <v>0.30000000000000004</v>
      </c>
      <c r="O39" s="14">
        <v>0</v>
      </c>
      <c r="P39" s="14"/>
      <c r="Q39" s="14">
        <f>MIN(D39,10)</f>
        <v>8.419000000000002</v>
      </c>
      <c r="R39" s="12" t="s">
        <v>15</v>
      </c>
    </row>
    <row r="40" spans="1:18" ht="13.5">
      <c r="A40" s="12" t="s">
        <v>93</v>
      </c>
      <c r="B40" s="13" t="s">
        <v>94</v>
      </c>
      <c r="C40" s="12" t="s">
        <v>15</v>
      </c>
      <c r="D40" s="14">
        <f>0.6*E40+0.3*H40+0.1*K40+N40-O40+P40</f>
        <v>7.829000000000001</v>
      </c>
      <c r="E40" s="14">
        <f>0.35*F40+0.65*G40</f>
        <v>5.715</v>
      </c>
      <c r="F40" s="14">
        <v>5</v>
      </c>
      <c r="G40" s="14">
        <v>6.1</v>
      </c>
      <c r="H40" s="14">
        <f>0.35*I40+0.65*J40</f>
        <v>10</v>
      </c>
      <c r="I40" s="14">
        <f>LOOKUP($C40,H$57:H$68,I$57:I$68)</f>
        <v>10</v>
      </c>
      <c r="J40" s="14">
        <f>LOOKUP($C40,J$57:J$68,K$57:K$68)</f>
        <v>10</v>
      </c>
      <c r="K40" s="14">
        <v>10</v>
      </c>
      <c r="L40" s="15">
        <v>1</v>
      </c>
      <c r="M40" s="16">
        <v>3</v>
      </c>
      <c r="N40" s="14">
        <f>0.1*L40+0.1*M40</f>
        <v>0.4</v>
      </c>
      <c r="O40" s="14">
        <v>0</v>
      </c>
      <c r="P40" s="14"/>
      <c r="Q40" s="14">
        <f>MIN(D40,10)</f>
        <v>7.829000000000001</v>
      </c>
      <c r="R40" s="12" t="str">
        <f>IF(Q40&gt;=8.75,"A",IF(Q40&gt;8.25,"AB",IF(Q40&gt;=7.25,"B",IF(Q40&gt;6.75,"BC",IF(Q40&gt;5.75,"C",IF(Q40&gt;5.25,"CD","D"))))))</f>
        <v>B</v>
      </c>
    </row>
    <row r="41" spans="1:256" s="10" customFormat="1" ht="13.5">
      <c r="A41" s="5" t="s">
        <v>95</v>
      </c>
      <c r="B41" s="6" t="s">
        <v>96</v>
      </c>
      <c r="C41" s="5">
        <v>0</v>
      </c>
      <c r="D41" s="7"/>
      <c r="E41" s="7">
        <f>0.35*F41+0.65*G41</f>
        <v>0.17500000000000002</v>
      </c>
      <c r="F41" s="7">
        <v>0.5</v>
      </c>
      <c r="G41" s="7"/>
      <c r="H41" s="7"/>
      <c r="I41" s="7"/>
      <c r="J41" s="7"/>
      <c r="K41" s="7"/>
      <c r="L41" s="8"/>
      <c r="M41" s="9"/>
      <c r="N41" s="7"/>
      <c r="O41" s="7"/>
      <c r="P41" s="7"/>
      <c r="Q41" s="7"/>
      <c r="R41" s="12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18" ht="13.5">
      <c r="A42" s="12" t="s">
        <v>97</v>
      </c>
      <c r="B42" s="13" t="s">
        <v>98</v>
      </c>
      <c r="C42" s="12">
        <v>1</v>
      </c>
      <c r="D42" s="14">
        <f>0.6*E42+0.3*H42+0.1*K42+N42-O42+P42</f>
        <v>5.774000000000001</v>
      </c>
      <c r="E42" s="14">
        <f>0.35*F42+0.65*G42</f>
        <v>3.54</v>
      </c>
      <c r="F42" s="14">
        <v>2.5</v>
      </c>
      <c r="G42" s="14">
        <v>4.1</v>
      </c>
      <c r="H42" s="14">
        <f>0.35*I42+0.65*J42</f>
        <v>8.833333333333334</v>
      </c>
      <c r="I42" s="14">
        <f>LOOKUP($C42,H$57:H$68,I$57:I$68)</f>
        <v>6.666666666666667</v>
      </c>
      <c r="J42" s="14">
        <f>LOOKUP($C42,J$57:J$68,K$57:K$68)</f>
        <v>10</v>
      </c>
      <c r="K42" s="14">
        <v>10</v>
      </c>
      <c r="L42" s="15">
        <v>0</v>
      </c>
      <c r="M42" s="16">
        <f>L42</f>
        <v>0</v>
      </c>
      <c r="N42" s="14">
        <f>0.1*L42+0.1*M42</f>
        <v>0</v>
      </c>
      <c r="O42" s="14">
        <v>0</v>
      </c>
      <c r="P42" s="14"/>
      <c r="Q42" s="14">
        <f>MIN(D42,10)</f>
        <v>5.774000000000001</v>
      </c>
      <c r="R42" s="12" t="str">
        <f>IF(Q42&gt;=8.75,"A",IF(Q42&gt;8.25,"AB",IF(Q42&gt;=7.25,"B",IF(Q42&gt;6.75,"BC",IF(Q42&gt;5.75,"C",IF(Q42&gt;5.25,"CD","D"))))))</f>
        <v>C</v>
      </c>
    </row>
    <row r="43" spans="1:18" ht="13.5">
      <c r="A43" s="12" t="s">
        <v>99</v>
      </c>
      <c r="B43" s="13" t="s">
        <v>100</v>
      </c>
      <c r="C43" s="12">
        <v>2</v>
      </c>
      <c r="D43" s="14">
        <f>0.6*E43+0.3*H43+0.1*K43+N43-O43+P43</f>
        <v>9.014000000000001</v>
      </c>
      <c r="E43" s="14">
        <f>0.35*F43+0.65*G43</f>
        <v>8.190000000000001</v>
      </c>
      <c r="F43" s="14">
        <v>6.5</v>
      </c>
      <c r="G43" s="14">
        <v>9.1</v>
      </c>
      <c r="H43" s="14">
        <f>0.35*I43+0.65*J43</f>
        <v>10</v>
      </c>
      <c r="I43" s="14">
        <f>LOOKUP($C43,H$57:H$68,I$57:I$68)</f>
        <v>10</v>
      </c>
      <c r="J43" s="14">
        <f>LOOKUP($C43,J$57:J$68,K$57:K$68)</f>
        <v>10</v>
      </c>
      <c r="K43" s="14">
        <v>10</v>
      </c>
      <c r="L43" s="15">
        <v>0</v>
      </c>
      <c r="M43" s="16">
        <v>2</v>
      </c>
      <c r="N43" s="14">
        <f>0.1*L43+0.1*M43</f>
        <v>0.2</v>
      </c>
      <c r="O43" s="14">
        <v>0.1</v>
      </c>
      <c r="P43" s="14"/>
      <c r="Q43" s="14">
        <f>MIN(D43,10)</f>
        <v>9.014000000000001</v>
      </c>
      <c r="R43" s="12" t="str">
        <f>IF(Q43&gt;=8.75,"A",IF(Q43&gt;8.25,"AB",IF(Q43&gt;=7.25,"B",IF(Q43&gt;6.75,"BC",IF(Q43&gt;5.75,"C",IF(Q43&gt;5.25,"CD","D"))))))</f>
        <v>A</v>
      </c>
    </row>
    <row r="44" spans="1:18" ht="13.5">
      <c r="A44" s="12" t="s">
        <v>101</v>
      </c>
      <c r="B44" s="13" t="s">
        <v>102</v>
      </c>
      <c r="C44" s="12">
        <v>6</v>
      </c>
      <c r="D44" s="14">
        <f>0.6*E44+0.3*H44+0.1*K44+N44-O44+P44</f>
        <v>7.389875000000002</v>
      </c>
      <c r="E44" s="14">
        <f>0.35*F44+0.65*G44</f>
        <v>6.405</v>
      </c>
      <c r="F44" s="14">
        <v>4</v>
      </c>
      <c r="G44" s="14">
        <v>7.7</v>
      </c>
      <c r="H44" s="14">
        <f>0.35*I44+0.65*J44</f>
        <v>8.489583333333334</v>
      </c>
      <c r="I44" s="14">
        <f>LOOKUP($C44,H$57:H$68,I$57:I$68)</f>
        <v>9.166666666666666</v>
      </c>
      <c r="J44" s="14">
        <f>LOOKUP($C44,J$57:J$68,K$57:K$68)</f>
        <v>8.125</v>
      </c>
      <c r="K44" s="14">
        <v>10</v>
      </c>
      <c r="L44" s="15">
        <v>0</v>
      </c>
      <c r="M44" s="16">
        <v>0</v>
      </c>
      <c r="N44" s="14">
        <f>0.1*L44+0.1*M44</f>
        <v>0</v>
      </c>
      <c r="O44" s="14">
        <v>0</v>
      </c>
      <c r="P44" s="14"/>
      <c r="Q44" s="14">
        <f>MIN(D44,10)</f>
        <v>7.389875000000002</v>
      </c>
      <c r="R44" s="12" t="str">
        <f>IF(Q44&gt;=8.75,"A",IF(Q44&gt;8.25,"AB",IF(Q44&gt;=7.25,"B",IF(Q44&gt;6.75,"BC",IF(Q44&gt;5.75,"C",IF(Q44&gt;5.25,"CD","D"))))))</f>
        <v>B</v>
      </c>
    </row>
    <row r="45" spans="1:256" s="10" customFormat="1" ht="13.5">
      <c r="A45" s="5" t="s">
        <v>103</v>
      </c>
      <c r="B45" s="6" t="s">
        <v>104</v>
      </c>
      <c r="C45" s="5">
        <v>0</v>
      </c>
      <c r="D45" s="7"/>
      <c r="E45" s="7"/>
      <c r="F45" s="7"/>
      <c r="G45" s="7"/>
      <c r="H45" s="7"/>
      <c r="I45" s="7"/>
      <c r="J45" s="7"/>
      <c r="K45" s="7"/>
      <c r="L45" s="8"/>
      <c r="M45" s="9"/>
      <c r="N45" s="7"/>
      <c r="O45" s="7"/>
      <c r="P45" s="7"/>
      <c r="Q45" s="7"/>
      <c r="R45" s="5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18" ht="13.5">
      <c r="A46" s="12" t="s">
        <v>105</v>
      </c>
      <c r="B46" s="13" t="s">
        <v>106</v>
      </c>
      <c r="C46" s="12">
        <v>2</v>
      </c>
      <c r="D46" s="14">
        <f>0.6*E46+0.3*H46+0.1*K46+N46-O46+P46</f>
        <v>8.219000000000001</v>
      </c>
      <c r="E46" s="14">
        <f>0.35*F46+0.65*G46</f>
        <v>6.865</v>
      </c>
      <c r="F46" s="14">
        <v>5.5</v>
      </c>
      <c r="G46" s="14">
        <v>7.6</v>
      </c>
      <c r="H46" s="14">
        <f>0.35*I46+0.65*J46</f>
        <v>10</v>
      </c>
      <c r="I46" s="14">
        <f>LOOKUP($C46,H$57:H$68,I$57:I$68)</f>
        <v>10</v>
      </c>
      <c r="J46" s="14">
        <f>LOOKUP($C46,J$57:J$68,K$57:K$68)</f>
        <v>10</v>
      </c>
      <c r="K46" s="14">
        <v>10</v>
      </c>
      <c r="L46" s="15">
        <v>1</v>
      </c>
      <c r="M46" s="16">
        <v>1</v>
      </c>
      <c r="N46" s="14">
        <f>0.1*L46+0.1*M46</f>
        <v>0.2</v>
      </c>
      <c r="O46" s="14">
        <v>0.1</v>
      </c>
      <c r="P46" s="14"/>
      <c r="Q46" s="14">
        <f>MIN(D46,10)</f>
        <v>8.219000000000001</v>
      </c>
      <c r="R46" s="12" t="str">
        <f>IF(Q46&gt;=8.75,"A",IF(Q46&gt;8.25,"AB",IF(Q46&gt;=7.25,"B",IF(Q46&gt;6.75,"BC",IF(Q46&gt;5.75,"C",IF(Q46&gt;5.25,"CD","D"))))))</f>
        <v>B</v>
      </c>
    </row>
    <row r="47" spans="1:256" s="10" customFormat="1" ht="13.5">
      <c r="A47" s="5" t="s">
        <v>107</v>
      </c>
      <c r="B47" s="6" t="s">
        <v>108</v>
      </c>
      <c r="C47" s="5">
        <v>0</v>
      </c>
      <c r="D47" s="7"/>
      <c r="E47" s="7"/>
      <c r="F47" s="7"/>
      <c r="G47" s="14"/>
      <c r="H47" s="7"/>
      <c r="I47" s="7"/>
      <c r="J47" s="7"/>
      <c r="K47" s="7"/>
      <c r="L47" s="8"/>
      <c r="M47" s="9"/>
      <c r="N47" s="7"/>
      <c r="O47" s="7"/>
      <c r="P47" s="7"/>
      <c r="Q47" s="7"/>
      <c r="R47" s="5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ht="13.5">
      <c r="A48" s="12" t="s">
        <v>109</v>
      </c>
      <c r="B48" s="13" t="s">
        <v>110</v>
      </c>
      <c r="C48" s="12" t="s">
        <v>24</v>
      </c>
      <c r="D48" s="14">
        <f>0.6*E48+0.3*H48+0.1*K48+N48-O48+P48</f>
        <v>7.687500000000002</v>
      </c>
      <c r="E48" s="14">
        <f>0.35*F48+0.65*G48</f>
        <v>5.625000000000001</v>
      </c>
      <c r="F48" s="14">
        <v>4</v>
      </c>
      <c r="G48" s="14">
        <v>6.5</v>
      </c>
      <c r="H48" s="14">
        <f>0.35*I48+0.65*J48</f>
        <v>9.708333333333334</v>
      </c>
      <c r="I48" s="14">
        <f>LOOKUP($C48,H$57:H$68,I$57:I$68)</f>
        <v>9.166666666666666</v>
      </c>
      <c r="J48" s="14">
        <f>LOOKUP($C48,J$57:J$68,K$57:K$68)</f>
        <v>10</v>
      </c>
      <c r="K48" s="14">
        <v>10</v>
      </c>
      <c r="L48" s="15">
        <v>1</v>
      </c>
      <c r="M48" s="16">
        <v>3</v>
      </c>
      <c r="N48" s="14">
        <f>0.1*L48+0.1*M48</f>
        <v>0.4</v>
      </c>
      <c r="O48" s="14">
        <v>0</v>
      </c>
      <c r="P48" s="14"/>
      <c r="Q48" s="14">
        <f>MIN(D48,10)</f>
        <v>7.687500000000002</v>
      </c>
      <c r="R48" s="12" t="str">
        <f>IF(Q48&gt;=8.75,"A",IF(Q48&gt;8.25,"AB",IF(Q48&gt;=7.25,"B",IF(Q48&gt;6.75,"BC",IF(Q48&gt;5.75,"C",IF(Q48&gt;5.25,"CD","D"))))))</f>
        <v>B</v>
      </c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</row>
    <row r="49" spans="1:18" ht="13.5">
      <c r="A49" s="12" t="s">
        <v>111</v>
      </c>
      <c r="B49" s="13" t="s">
        <v>112</v>
      </c>
      <c r="C49" s="12">
        <v>7</v>
      </c>
      <c r="D49" s="14">
        <f>0.6*E49+0.3*H49+0.1*K49+N49-O49+P49</f>
        <v>9.264000000000001</v>
      </c>
      <c r="E49" s="14">
        <f>0.35*F49+0.65*G49</f>
        <v>7.94</v>
      </c>
      <c r="F49" s="14">
        <v>9.5</v>
      </c>
      <c r="G49" s="14">
        <v>7.1</v>
      </c>
      <c r="H49" s="14">
        <f>0.35*I49+0.65*J49</f>
        <v>10</v>
      </c>
      <c r="I49" s="14">
        <f>LOOKUP($C49,H$57:H$68,I$57:I$68)</f>
        <v>10</v>
      </c>
      <c r="J49" s="14">
        <f>LOOKUP($C49,J$57:J$68,K$57:K$68)</f>
        <v>10</v>
      </c>
      <c r="K49" s="14">
        <v>10</v>
      </c>
      <c r="L49" s="15">
        <v>2</v>
      </c>
      <c r="M49" s="16">
        <v>3</v>
      </c>
      <c r="N49" s="14">
        <f>0.1*L49+0.1*M49</f>
        <v>0.5</v>
      </c>
      <c r="O49" s="14">
        <v>0</v>
      </c>
      <c r="P49" s="14"/>
      <c r="Q49" s="14">
        <f>MIN(D49,10)</f>
        <v>9.264000000000001</v>
      </c>
      <c r="R49" s="12" t="str">
        <f>IF(Q49&gt;=8.75,"A",IF(Q49&gt;8.25,"AB",IF(Q49&gt;=7.25,"B",IF(Q49&gt;6.75,"BC",IF(Q49&gt;5.75,"C",IF(Q49&gt;5.25,"CD","D"))))))</f>
        <v>A</v>
      </c>
    </row>
    <row r="50" spans="1:18" ht="13.5">
      <c r="A50" s="12" t="s">
        <v>113</v>
      </c>
      <c r="B50" s="13" t="s">
        <v>114</v>
      </c>
      <c r="C50" s="12">
        <v>7</v>
      </c>
      <c r="D50" s="14">
        <f>0.6*E50+0.3*H50+0.1*K50+N50-O50+P50</f>
        <v>7.589000000000001</v>
      </c>
      <c r="E50" s="14">
        <f>0.35*F50+0.65*G50</f>
        <v>5.315</v>
      </c>
      <c r="F50" s="14">
        <v>2</v>
      </c>
      <c r="G50" s="14">
        <v>7.1</v>
      </c>
      <c r="H50" s="14">
        <f>0.35*I50+0.65*J50</f>
        <v>10</v>
      </c>
      <c r="I50" s="14">
        <f>LOOKUP($C50,H$57:H$68,I$57:I$68)</f>
        <v>10</v>
      </c>
      <c r="J50" s="14">
        <f>LOOKUP($C50,J$57:J$68,K$57:K$68)</f>
        <v>10</v>
      </c>
      <c r="K50" s="14">
        <v>10</v>
      </c>
      <c r="L50" s="15">
        <v>2</v>
      </c>
      <c r="M50" s="16">
        <v>2</v>
      </c>
      <c r="N50" s="14">
        <f>0.1*L50+0.1*M50</f>
        <v>0.4</v>
      </c>
      <c r="O50" s="14">
        <v>0</v>
      </c>
      <c r="P50" s="14"/>
      <c r="Q50" s="14">
        <f>MIN(D50,10)</f>
        <v>7.589000000000001</v>
      </c>
      <c r="R50" s="12" t="str">
        <f>IF(Q50&gt;=8.75,"A",IF(Q50&gt;8.25,"AB",IF(Q50&gt;=7.25,"B",IF(Q50&gt;6.75,"BC",IF(Q50&gt;5.75,"C",IF(Q50&gt;5.25,"CD","D"))))))</f>
        <v>B</v>
      </c>
    </row>
    <row r="51" spans="1:18" ht="13.5">
      <c r="A51" s="12" t="s">
        <v>115</v>
      </c>
      <c r="B51" s="13" t="s">
        <v>116</v>
      </c>
      <c r="C51" s="12">
        <v>7</v>
      </c>
      <c r="D51" s="14">
        <f>0.6*E51+0.3*H51+0.1*K51+N51-O51+P51</f>
        <v>7.285000000000001</v>
      </c>
      <c r="E51" s="14">
        <f>0.35*F51+0.65*G51</f>
        <v>5.4750000000000005</v>
      </c>
      <c r="F51" s="14">
        <v>4.5</v>
      </c>
      <c r="G51" s="14">
        <v>6</v>
      </c>
      <c r="H51" s="14">
        <f>0.35*I51+0.65*J51</f>
        <v>10</v>
      </c>
      <c r="I51" s="14">
        <f>LOOKUP($C51,H$57:H$68,I$57:I$68)</f>
        <v>10</v>
      </c>
      <c r="J51" s="14">
        <f>LOOKUP($C51,J$57:J$68,K$57:K$68)</f>
        <v>10</v>
      </c>
      <c r="K51" s="14">
        <v>10</v>
      </c>
      <c r="L51" s="15">
        <v>0</v>
      </c>
      <c r="M51" s="16">
        <v>0</v>
      </c>
      <c r="N51" s="14">
        <f>0.1*L51+0.1*M51</f>
        <v>0</v>
      </c>
      <c r="O51" s="14">
        <v>0</v>
      </c>
      <c r="P51" s="14"/>
      <c r="Q51" s="14">
        <f>MIN(D51,10)</f>
        <v>7.285000000000001</v>
      </c>
      <c r="R51" s="12" t="str">
        <f>IF(Q51&gt;=8.75,"A",IF(Q51&gt;8.25,"AB",IF(Q51&gt;=7.25,"B",IF(Q51&gt;6.75,"BC",IF(Q51&gt;5.75,"C",IF(Q51&gt;5.25,"CD","D"))))))</f>
        <v>B</v>
      </c>
    </row>
    <row r="52" spans="1:18" ht="13.5">
      <c r="A52" s="12" t="s">
        <v>117</v>
      </c>
      <c r="B52" s="13" t="s">
        <v>118</v>
      </c>
      <c r="C52" s="12">
        <v>5</v>
      </c>
      <c r="D52" s="14">
        <f>0.6*E52+0.3*H52+0.1*K52+N52-O52+P52</f>
        <v>6.428000000000001</v>
      </c>
      <c r="E52" s="14">
        <f>0.35*F52+0.65*G52</f>
        <v>4.880000000000001</v>
      </c>
      <c r="F52" s="14">
        <v>1.5</v>
      </c>
      <c r="G52" s="14">
        <v>6.7</v>
      </c>
      <c r="H52" s="14">
        <f>0.35*I52+0.65*J52</f>
        <v>8.333333333333334</v>
      </c>
      <c r="I52" s="14">
        <f>LOOKUP($C52,H$57:H$68,I$57:I$68)</f>
        <v>8.333333333333334</v>
      </c>
      <c r="J52" s="14">
        <f>LOOKUP($C52,J$57:J$68,K$57:K$68)</f>
        <v>8.333333333333334</v>
      </c>
      <c r="K52" s="14">
        <v>10</v>
      </c>
      <c r="L52" s="15">
        <v>0</v>
      </c>
      <c r="M52" s="16">
        <v>0</v>
      </c>
      <c r="N52" s="14">
        <f>0.1*L52+0.1*M52</f>
        <v>0</v>
      </c>
      <c r="O52" s="14">
        <v>0</v>
      </c>
      <c r="P52" s="14"/>
      <c r="Q52" s="14">
        <f>MIN(D52,10)</f>
        <v>6.428000000000001</v>
      </c>
      <c r="R52" s="12" t="str">
        <f>IF(Q52&gt;=8.75,"A",IF(Q52&gt;8.25,"AB",IF(Q52&gt;=7.25,"B",IF(Q52&gt;6.75,"BC",IF(Q52&gt;5.75,"C",IF(Q52&gt;5.25,"CD","D"))))))</f>
        <v>C</v>
      </c>
    </row>
    <row r="53" spans="1:18" ht="13.5">
      <c r="A53" s="12"/>
      <c r="B53" s="13"/>
      <c r="C53" s="12"/>
      <c r="D53" s="14"/>
      <c r="E53" s="14"/>
      <c r="F53" s="14"/>
      <c r="G53" s="14"/>
      <c r="H53" s="14"/>
      <c r="I53" s="14"/>
      <c r="J53" s="14"/>
      <c r="K53" s="14"/>
      <c r="L53" s="15"/>
      <c r="M53" s="16"/>
      <c r="N53" s="14"/>
      <c r="O53" s="14"/>
      <c r="P53" s="14"/>
      <c r="Q53" s="14"/>
      <c r="R53" s="12"/>
    </row>
    <row r="54" spans="1:18" ht="13.5">
      <c r="A54" s="13"/>
      <c r="B54" s="13" t="s">
        <v>119</v>
      </c>
      <c r="C54" s="12"/>
      <c r="D54" s="14">
        <f>AVERAGE(D3:D53)</f>
        <v>7.599213675213676</v>
      </c>
      <c r="E54" s="14">
        <f>AVERAGE(E3:E53)</f>
        <v>5.981341463414635</v>
      </c>
      <c r="F54" s="14">
        <f>AVERAGE(F3:F53)</f>
        <v>4.682926829268292</v>
      </c>
      <c r="G54" s="14">
        <f>AVERAGE(G3:G53)</f>
        <v>7.207894736842103</v>
      </c>
      <c r="H54" s="14">
        <f>AVERAGE(H3:H53)</f>
        <v>8.873931623931622</v>
      </c>
      <c r="I54" s="14">
        <f>AVERAGE(I3:I53)</f>
        <v>9.078947368421053</v>
      </c>
      <c r="J54" s="14">
        <f>AVERAGE(J3:J53)</f>
        <v>9.12280701754386</v>
      </c>
      <c r="K54" s="14">
        <f>AVERAGE(K3:K53)</f>
        <v>9.819298245614036</v>
      </c>
      <c r="L54" s="14">
        <f>AVERAGE(L3:L53)</f>
        <v>0.9473684210526315</v>
      </c>
      <c r="M54" s="14">
        <f>AVERAGE(M3:M53)</f>
        <v>1.736842105263158</v>
      </c>
      <c r="N54" s="14">
        <f>AVERAGE(N3:N53)</f>
        <v>0.26842105263157895</v>
      </c>
      <c r="O54" s="14">
        <f>AVERAGE(O3:O53)</f>
        <v>0.05</v>
      </c>
      <c r="P54" s="18"/>
      <c r="Q54" s="14">
        <f>AVERAGE(Q3:Q53)</f>
        <v>7.790219298245614</v>
      </c>
      <c r="R54" s="12" t="str">
        <f>IF(Q54&gt;=8.75,"A",IF(Q54&gt;8.25,"AB",IF(Q54&gt;=7.25,"B",IF(Q54&gt;6.75,"BC",IF(Q54&gt;5.75,"C",IF(Q54&gt;5.25,"CD","D"))))))</f>
        <v>B</v>
      </c>
    </row>
    <row r="55" spans="1:18" ht="13.5">
      <c r="A55" s="13"/>
      <c r="B55" s="19" t="s">
        <v>120</v>
      </c>
      <c r="C55" s="12"/>
      <c r="D55" s="14">
        <f>SUM(D3:D53)/D54</f>
        <v>39</v>
      </c>
      <c r="E55" s="14">
        <f>SUM(E3:E53)/E54</f>
        <v>41</v>
      </c>
      <c r="F55" s="14">
        <f>SUM(F3:F53)/F54</f>
        <v>41</v>
      </c>
      <c r="G55" s="14">
        <f>SUM(G3:G53)/G54</f>
        <v>38</v>
      </c>
      <c r="H55" s="14">
        <f>SUM(H3:H53)/H54</f>
        <v>39</v>
      </c>
      <c r="I55" s="14">
        <f>SUM(I3:I53)/I54</f>
        <v>38</v>
      </c>
      <c r="J55" s="14">
        <f>SUM(J3:J53)/J54</f>
        <v>38</v>
      </c>
      <c r="K55" s="14">
        <v>10</v>
      </c>
      <c r="L55" s="16">
        <f>SUM(L3:L53)/L54</f>
        <v>38</v>
      </c>
      <c r="M55" s="16">
        <f>SUM(M3:M53)/M54</f>
        <v>38</v>
      </c>
      <c r="N55" s="14">
        <f>SUM(N3:N53)/N54</f>
        <v>38</v>
      </c>
      <c r="O55" s="14"/>
      <c r="P55" s="18"/>
      <c r="Q55" s="14">
        <f>SUM(Q3:Q53)/Q54</f>
        <v>38</v>
      </c>
      <c r="R55" s="12"/>
    </row>
    <row r="57" spans="8:11" ht="13.5">
      <c r="H57" s="4">
        <v>0</v>
      </c>
      <c r="I57" s="3">
        <v>0</v>
      </c>
      <c r="J57" s="4">
        <v>0</v>
      </c>
      <c r="K57" s="3">
        <v>0</v>
      </c>
    </row>
    <row r="58" spans="8:11" ht="13.5">
      <c r="H58" s="4">
        <v>1</v>
      </c>
      <c r="I58" s="3">
        <v>6.666666666666667</v>
      </c>
      <c r="J58" s="4">
        <v>1</v>
      </c>
      <c r="K58" s="3">
        <v>10</v>
      </c>
    </row>
    <row r="59" spans="8:11" ht="13.5">
      <c r="H59" s="4">
        <v>2</v>
      </c>
      <c r="I59" s="3">
        <v>10</v>
      </c>
      <c r="J59" s="4">
        <v>2</v>
      </c>
      <c r="K59" s="3">
        <v>10</v>
      </c>
    </row>
    <row r="60" spans="8:11" ht="13.5">
      <c r="H60" s="4">
        <v>3</v>
      </c>
      <c r="I60" s="3">
        <v>10</v>
      </c>
      <c r="J60" s="4">
        <v>3</v>
      </c>
      <c r="K60" s="3">
        <v>10</v>
      </c>
    </row>
    <row r="61" spans="8:11" ht="13.5">
      <c r="H61" s="4">
        <v>4</v>
      </c>
      <c r="I61" s="3">
        <v>10</v>
      </c>
      <c r="J61" s="4">
        <v>4</v>
      </c>
      <c r="K61" s="3">
        <v>8.333333333333334</v>
      </c>
    </row>
    <row r="62" spans="8:11" ht="13.5">
      <c r="H62" s="4">
        <v>5</v>
      </c>
      <c r="I62" s="3">
        <v>8.333333333333334</v>
      </c>
      <c r="J62" s="4">
        <v>5</v>
      </c>
      <c r="K62" s="3">
        <v>8.333333333333334</v>
      </c>
    </row>
    <row r="63" spans="8:11" ht="13.5">
      <c r="H63" s="4">
        <v>6</v>
      </c>
      <c r="I63" s="3">
        <v>9.166666666666666</v>
      </c>
      <c r="J63" s="4">
        <v>6</v>
      </c>
      <c r="K63" s="3">
        <v>8.125</v>
      </c>
    </row>
    <row r="64" spans="8:11" ht="13.5">
      <c r="H64" s="4">
        <v>7</v>
      </c>
      <c r="I64" s="3">
        <v>10</v>
      </c>
      <c r="J64" s="4">
        <v>7</v>
      </c>
      <c r="K64" s="3">
        <v>10</v>
      </c>
    </row>
    <row r="65" spans="8:11" ht="13.5">
      <c r="H65" s="4">
        <v>8</v>
      </c>
      <c r="I65" s="3">
        <v>9.166666666666666</v>
      </c>
      <c r="J65" s="4">
        <v>8</v>
      </c>
      <c r="K65" s="3">
        <v>8.125</v>
      </c>
    </row>
    <row r="66" spans="8:11" ht="13.5">
      <c r="H66" s="4">
        <v>9</v>
      </c>
      <c r="I66" s="3">
        <v>10</v>
      </c>
      <c r="J66" s="4">
        <v>9</v>
      </c>
      <c r="K66" s="3">
        <v>10</v>
      </c>
    </row>
    <row r="67" spans="8:11" ht="13.5">
      <c r="H67" s="3" t="s">
        <v>24</v>
      </c>
      <c r="I67" s="3">
        <v>9.166666666666666</v>
      </c>
      <c r="J67" s="3" t="s">
        <v>24</v>
      </c>
      <c r="K67" s="3">
        <v>10</v>
      </c>
    </row>
    <row r="68" spans="8:11" ht="13.5">
      <c r="H68" s="3" t="s">
        <v>15</v>
      </c>
      <c r="I68" s="3">
        <v>10</v>
      </c>
      <c r="J68" s="3" t="s">
        <v>15</v>
      </c>
      <c r="K68" s="3">
        <v>10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Joao Meidanis</cp:lastModifiedBy>
  <cp:lastPrinted>2006-03-11T17:42:48Z</cp:lastPrinted>
  <dcterms:created xsi:type="dcterms:W3CDTF">2006-03-11T16:57:29Z</dcterms:created>
  <dcterms:modified xsi:type="dcterms:W3CDTF">2013-07-18T09:08:05Z</dcterms:modified>
  <cp:category/>
  <cp:version/>
  <cp:contentType/>
  <cp:contentStatus/>
  <cp:revision>370</cp:revision>
</cp:coreProperties>
</file>