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<sst xmlns="http://schemas.openxmlformats.org/spreadsheetml/2006/main" count="66" uniqueCount="62">
  <si>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RA</t>
  </si>
  <si>
    <t>Nome</t>
  </si>
  <si>
    <t>Gr</t>
  </si>
  <si>
    <t>NF</t>
  </si>
  <si>
    <t>NI</t>
  </si>
  <si>
    <t>PI1</t>
  </si>
  <si>
    <t>PI2</t>
  </si>
  <si>
    <t>PGI1</t>
  </si>
  <si>
    <t>PGI2</t>
  </si>
  <si>
    <t>NG</t>
  </si>
  <si>
    <t>PG1</t>
  </si>
  <si>
    <t>PG2</t>
  </si>
  <si>
    <t>PA</t>
  </si>
  <si>
    <t>NA</t>
  </si>
  <si>
    <t>QU1</t>
  </si>
  <si>
    <t>QU2</t>
  </si>
  <si>
    <t>NQU</t>
  </si>
  <si>
    <t>NNS</t>
  </si>
  <si>
    <t>B</t>
  </si>
  <si>
    <t>EX</t>
  </si>
  <si>
    <t>M</t>
  </si>
  <si>
    <t>C</t>
  </si>
  <si>
    <t>001913</t>
  </si>
  <si>
    <t>Juliana Medeiros Destro</t>
  </si>
  <si>
    <t>002927</t>
  </si>
  <si>
    <t>Edgard Henrique dos Santos</t>
  </si>
  <si>
    <t>004933</t>
  </si>
  <si>
    <t>Heber Augusto Scachetti</t>
  </si>
  <si>
    <t>033452</t>
  </si>
  <si>
    <t>Jefferson Rodrigo Capovilla</t>
  </si>
  <si>
    <t>046959</t>
  </si>
  <si>
    <t>Vítor Monte Afonso</t>
  </si>
  <si>
    <t>063728</t>
  </si>
  <si>
    <t>Priscila do Nascimento Biller</t>
  </si>
  <si>
    <t>074433</t>
  </si>
  <si>
    <t>Zhenlei Ji</t>
  </si>
  <si>
    <t>087894</t>
  </si>
  <si>
    <t>Gustavo Mitsuyuki Waku</t>
  </si>
  <si>
    <t>100609</t>
  </si>
  <si>
    <t>Rafael Lopes Gomes</t>
  </si>
  <si>
    <t>115171</t>
  </si>
  <si>
    <t>Jorge Ferreira Alencar Lima</t>
  </si>
  <si>
    <t>F</t>
  </si>
  <si>
    <t>123542</t>
  </si>
  <si>
    <t>Junior John Fabián Arteaga</t>
  </si>
  <si>
    <t>134047</t>
  </si>
  <si>
    <t>Diego Rodrigo Hachmann</t>
  </si>
  <si>
    <t>134064</t>
  </si>
  <si>
    <t>LEANDRO TEÓFILO PINTO DOS REIS</t>
  </si>
  <si>
    <t>134065</t>
  </si>
  <si>
    <t>Lelis Getulio Yamaguti Lima</t>
  </si>
  <si>
    <t>134075</t>
  </si>
  <si>
    <t>Rafael de Oliveira Werneck</t>
  </si>
  <si>
    <t>134082</t>
  </si>
  <si>
    <t>Thierry Pinheiro Moreira</t>
  </si>
  <si>
    <t>134093</t>
  </si>
  <si>
    <t>Lucas de Oliveira</t>
  </si>
  <si>
    <t>134098</t>
  </si>
  <si>
    <t>Marlon Fernandes de Alcantara</t>
  </si>
  <si>
    <t>Total/Média</t>
  </si>
  <si>
    <t>Vermelho = estimativa</t>
  </si>
  <si>
    <t>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</si>
</sst>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4">
    <font>
      <sz val="10"/>
      <name val="Bitstream Vera Sans"/>
      <family val="2"/>
    </font>
    <font>
      <sz val="10"/>
      <name val="Arial"/>
      <family val="0"/>
    </font>
    <font>
      <sz val="10"/>
      <color indexed="8"/>
      <name val="Bitstream Vera Sans"/>
      <family val="2"/>
    </font>
    <font>
      <sz val="10"/>
      <color indexed="10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27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1" sqref="A11"/>
    </sheetView>
  </sheetViews>
  <sheetFormatPr defaultColWidth="10.28125" defaultRowHeight="12.75"/>
  <cols>
    <col min="1" max="1" width="7.57421875" style="1" customWidth="1"/>
    <col min="2" max="2" width="29.00390625" style="1" customWidth="1"/>
    <col min="3" max="3" width="3.28125" style="2" customWidth="1"/>
    <col min="4" max="21" width="4.8515625" style="3" customWidth="1"/>
    <col min="22" max="22" width="2.7109375" style="2" customWidth="1"/>
    <col min="23" max="251" width="10.28125" style="1" customWidth="1"/>
  </cols>
  <sheetData>
    <row r="2" spans="1:22" ht="13.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2" t="s">
        <v>21</v>
      </c>
    </row>
    <row r="3" spans="1:22" ht="13.5">
      <c r="A3" s="1" t="s">
        <v>22</v>
      </c>
      <c r="B3" s="1" t="s">
        <v>23</v>
      </c>
      <c r="C3" s="2">
        <v>2</v>
      </c>
      <c r="D3" s="3">
        <f>0.5*E3+0.3*J3+0.1*M3+0.1*N3+Q3-R3+S3</f>
        <v>8.5875</v>
      </c>
      <c r="E3" s="3">
        <f>0.25*F3+0.6*G3+0.05*H3+0.1*I3</f>
        <v>7.800000000000001</v>
      </c>
      <c r="F3" s="3">
        <v>6</v>
      </c>
      <c r="G3" s="3">
        <v>8</v>
      </c>
      <c r="H3" s="3">
        <v>10</v>
      </c>
      <c r="I3" s="3">
        <v>10</v>
      </c>
      <c r="J3" s="3">
        <f>(K3+L3)/2</f>
        <v>10</v>
      </c>
      <c r="K3" s="4">
        <v>10</v>
      </c>
      <c r="L3" s="3">
        <v>10</v>
      </c>
      <c r="M3" s="3">
        <v>5</v>
      </c>
      <c r="N3" s="3">
        <v>8.875</v>
      </c>
      <c r="O3" s="3">
        <v>0.1</v>
      </c>
      <c r="P3" s="3">
        <v>0.3</v>
      </c>
      <c r="Q3" s="3">
        <f>O3+P3</f>
        <v>0.4</v>
      </c>
      <c r="R3" s="3">
        <v>0.1</v>
      </c>
      <c r="U3" s="3">
        <f>MIN(D3,10)</f>
        <v>8.5875</v>
      </c>
      <c r="V3" s="2" t="s">
        <v>18</v>
      </c>
    </row>
    <row r="4" spans="1:22" ht="13.5">
      <c r="A4" s="1" t="s">
        <v>24</v>
      </c>
      <c r="B4" s="1" t="s">
        <v>25</v>
      </c>
      <c r="C4" s="2">
        <v>3</v>
      </c>
      <c r="D4" s="3">
        <f>0.5*E4+0.3*J4+0.1*M4+0.1*N4+Q4-R4+S4</f>
        <v>6.760307017543861</v>
      </c>
      <c r="E4" s="3">
        <f>0.25*F4+0.6*G4+0.05*H4+0.1*I4</f>
        <v>5.041666666666667</v>
      </c>
      <c r="F4" s="3">
        <v>3.5</v>
      </c>
      <c r="G4" s="3">
        <v>5</v>
      </c>
      <c r="H4" s="3">
        <v>10</v>
      </c>
      <c r="I4" s="3">
        <v>6.666666666666667</v>
      </c>
      <c r="J4" s="3">
        <f>(K4+L4)/2</f>
        <v>9.166666666666666</v>
      </c>
      <c r="K4" s="4">
        <v>9.166666666666666</v>
      </c>
      <c r="L4" s="3">
        <v>9.166666666666666</v>
      </c>
      <c r="M4" s="3">
        <v>2.8947368421052633</v>
      </c>
      <c r="N4" s="3">
        <v>7</v>
      </c>
      <c r="O4" s="3">
        <v>0.2</v>
      </c>
      <c r="P4" s="3">
        <v>0.3</v>
      </c>
      <c r="Q4" s="3">
        <f>O4+P4</f>
        <v>0.5</v>
      </c>
      <c r="R4" s="3">
        <v>0</v>
      </c>
      <c r="U4" s="3">
        <f>MIN(D4,10)</f>
        <v>6.760307017543861</v>
      </c>
      <c r="V4" s="2" t="s">
        <v>21</v>
      </c>
    </row>
    <row r="5" spans="1:22" ht="13.5">
      <c r="A5" s="1" t="s">
        <v>26</v>
      </c>
      <c r="B5" s="1" t="s">
        <v>27</v>
      </c>
      <c r="C5" s="2">
        <v>1</v>
      </c>
      <c r="D5" s="3">
        <f>0.5*E5+0.3*J5+0.1*M5+0.1*N5+Q5-R5+S5</f>
        <v>7.967982456140351</v>
      </c>
      <c r="E5" s="3">
        <f>0.25*F5+0.6*G5+0.05*H5+0.1*I5</f>
        <v>6.216666666666668</v>
      </c>
      <c r="F5" s="3">
        <v>7</v>
      </c>
      <c r="G5" s="3">
        <v>5.5</v>
      </c>
      <c r="H5" s="3">
        <v>10</v>
      </c>
      <c r="I5" s="3">
        <v>6.666666666666667</v>
      </c>
      <c r="J5" s="3">
        <f>(K5+L5)/2</f>
        <v>9.166666666666668</v>
      </c>
      <c r="K5" s="4">
        <v>10</v>
      </c>
      <c r="L5" s="3">
        <v>8.333333333333334</v>
      </c>
      <c r="M5" s="3">
        <v>5.2631578947368425</v>
      </c>
      <c r="N5" s="3">
        <v>9.833333333333334</v>
      </c>
      <c r="O5" s="3">
        <v>0.4</v>
      </c>
      <c r="P5" s="3">
        <v>0.2</v>
      </c>
      <c r="Q5" s="3">
        <f>O5+P5</f>
        <v>0.6000000000000001</v>
      </c>
      <c r="R5" s="3">
        <v>0</v>
      </c>
      <c r="U5" s="3">
        <f>MIN(D5,10)</f>
        <v>7.967982456140351</v>
      </c>
      <c r="V5" s="2" t="str">
        <f>IF(U5&gt;=8.75,"A",IF(U5&gt;8.25,"AB",IF(U5&gt;=7.25,"B",IF(U5&gt;6.75,"BC",IF(U5&gt;=5.75,"C",IF(U5&gt;5.25,"CD","D"))))))</f>
        <v>B</v>
      </c>
    </row>
    <row r="6" spans="1:22" ht="13.5">
      <c r="A6" s="1" t="s">
        <v>28</v>
      </c>
      <c r="B6" s="1" t="s">
        <v>29</v>
      </c>
      <c r="C6" s="2">
        <v>4</v>
      </c>
      <c r="D6" s="3">
        <f>0.5*E6+0.3*J6+0.1*M6+0.1*N6+Q6-R6+S6</f>
        <v>7.970833333333333</v>
      </c>
      <c r="E6" s="3">
        <f>0.25*F6+0.6*G6+0.05*H6+0.1*I6</f>
        <v>6.800000000000001</v>
      </c>
      <c r="F6" s="3">
        <v>8</v>
      </c>
      <c r="G6" s="3">
        <v>5.5</v>
      </c>
      <c r="H6" s="3">
        <v>10</v>
      </c>
      <c r="I6" s="3">
        <v>10</v>
      </c>
      <c r="J6" s="3">
        <f>(K6+L6)/2</f>
        <v>10</v>
      </c>
      <c r="K6" s="4">
        <v>10</v>
      </c>
      <c r="L6" s="3">
        <v>10</v>
      </c>
      <c r="M6" s="3">
        <v>5.833333333333333</v>
      </c>
      <c r="N6" s="3">
        <v>8.875</v>
      </c>
      <c r="O6" s="3">
        <v>0.2</v>
      </c>
      <c r="P6" s="3">
        <v>0.3</v>
      </c>
      <c r="Q6" s="3">
        <f>O6+P6</f>
        <v>0.5</v>
      </c>
      <c r="R6" s="3">
        <v>0.4</v>
      </c>
      <c r="U6" s="3">
        <f>MIN(D6,10)</f>
        <v>7.970833333333333</v>
      </c>
      <c r="V6" s="2" t="str">
        <f>IF(U6&gt;=8.75,"A",IF(U6&gt;8.25,"AB",IF(U6&gt;=7.25,"B",IF(U6&gt;6.75,"BC",IF(U6&gt;=5.75,"C",IF(U6&gt;5.25,"CD","D"))))))</f>
        <v>B</v>
      </c>
    </row>
    <row r="7" spans="1:22" ht="13.5">
      <c r="A7" s="1" t="s">
        <v>30</v>
      </c>
      <c r="B7" s="1" t="s">
        <v>31</v>
      </c>
      <c r="C7" s="2">
        <v>4</v>
      </c>
      <c r="D7" s="3">
        <f>0.5*E7+0.3*J7+0.1*M7+0.1*N7+Q7-R7+S7</f>
        <v>9.1875</v>
      </c>
      <c r="E7" s="3">
        <f>0.25*F7+0.6*G7+0.05*H7+0.1*I7</f>
        <v>8.975000000000001</v>
      </c>
      <c r="F7" s="3">
        <v>9.5</v>
      </c>
      <c r="G7" s="3">
        <v>8.5</v>
      </c>
      <c r="H7" s="3">
        <v>10</v>
      </c>
      <c r="I7" s="3">
        <v>10</v>
      </c>
      <c r="J7" s="3">
        <f>(K7+L7)/2</f>
        <v>10</v>
      </c>
      <c r="K7" s="4">
        <f>K6</f>
        <v>10</v>
      </c>
      <c r="L7" s="3">
        <f>L6</f>
        <v>10</v>
      </c>
      <c r="M7" s="3">
        <v>5</v>
      </c>
      <c r="N7" s="3">
        <v>9</v>
      </c>
      <c r="O7" s="3">
        <v>0.30000000000000004</v>
      </c>
      <c r="P7" s="3">
        <v>0.3</v>
      </c>
      <c r="Q7" s="3">
        <f>O7+P7</f>
        <v>0.6000000000000001</v>
      </c>
      <c r="R7" s="3">
        <v>0.30000000000000004</v>
      </c>
      <c r="U7" s="3">
        <f>MIN(D7,10)</f>
        <v>9.1875</v>
      </c>
      <c r="V7" s="2" t="str">
        <f>IF(U7&gt;=8.75,"A",IF(U7&gt;8.25,"AB",IF(U7&gt;=7.25,"B",IF(U7&gt;6.75,"BC",IF(U7&gt;=5.75,"C",IF(U7&gt;5.25,"CD","D"))))))</f>
        <v>A</v>
      </c>
    </row>
    <row r="8" spans="1:22" ht="13.5">
      <c r="A8" s="1" t="s">
        <v>32</v>
      </c>
      <c r="B8" s="1" t="s">
        <v>33</v>
      </c>
      <c r="C8" s="2">
        <v>2</v>
      </c>
      <c r="D8" s="3">
        <f>0.5*E8+0.3*J8+0.1*M8+0.1*N8+Q8-R8+S8</f>
        <v>10.383333333333335</v>
      </c>
      <c r="E8" s="3">
        <f>0.25*F8+0.6*G8+0.05*H8+0.1*I8</f>
        <v>10</v>
      </c>
      <c r="F8" s="3">
        <v>10</v>
      </c>
      <c r="G8" s="3">
        <v>10</v>
      </c>
      <c r="H8" s="3">
        <v>10</v>
      </c>
      <c r="I8" s="3">
        <v>10</v>
      </c>
      <c r="J8" s="3">
        <f>(K8+L8)/2</f>
        <v>10</v>
      </c>
      <c r="K8" s="4">
        <f>K3</f>
        <v>10</v>
      </c>
      <c r="L8" s="3">
        <v>10</v>
      </c>
      <c r="M8" s="3">
        <v>5</v>
      </c>
      <c r="N8" s="3">
        <v>9.833333333333334</v>
      </c>
      <c r="O8" s="3">
        <v>0.5</v>
      </c>
      <c r="P8" s="3">
        <v>0.4</v>
      </c>
      <c r="Q8" s="3">
        <f>O8+P8</f>
        <v>0.9</v>
      </c>
      <c r="R8" s="3">
        <v>0</v>
      </c>
      <c r="U8" s="3">
        <f>MIN(D8,10)</f>
        <v>10</v>
      </c>
      <c r="V8" s="2" t="str">
        <f>IF(U8&gt;=8.75,"A",IF(U8&gt;8.25,"AB",IF(U8&gt;=7.25,"B",IF(U8&gt;6.75,"BC",IF(U8&gt;=5.75,"C",IF(U8&gt;5.25,"CD","D"))))))</f>
        <v>A</v>
      </c>
    </row>
    <row r="9" spans="1:22" ht="13.5">
      <c r="A9" s="1" t="s">
        <v>34</v>
      </c>
      <c r="B9" s="1" t="s">
        <v>35</v>
      </c>
      <c r="C9" s="2">
        <v>3</v>
      </c>
      <c r="D9" s="3">
        <f>0.5*E9+0.3*J9+0.1*M9+0.1*N9+Q9-R9+S9</f>
        <v>9.434068627450982</v>
      </c>
      <c r="E9" s="3">
        <f>0.25*F9+0.6*G9+0.05*H9+0.1*I9</f>
        <v>8.658333333333335</v>
      </c>
      <c r="F9" s="3">
        <v>6.5</v>
      </c>
      <c r="G9" s="3">
        <v>9.5</v>
      </c>
      <c r="H9" s="3">
        <v>6.666666666666667</v>
      </c>
      <c r="I9" s="3">
        <v>10</v>
      </c>
      <c r="J9" s="3">
        <f>(K9+L9)/2</f>
        <v>9.166666666666666</v>
      </c>
      <c r="K9" s="4">
        <f>K4</f>
        <v>9.166666666666666</v>
      </c>
      <c r="L9" s="3">
        <f>L4</f>
        <v>9.166666666666666</v>
      </c>
      <c r="M9" s="3">
        <v>5.882352941176471</v>
      </c>
      <c r="N9" s="3">
        <v>9.666666666666666</v>
      </c>
      <c r="O9" s="3">
        <v>0.5</v>
      </c>
      <c r="P9" s="3">
        <v>0.30000000000000004</v>
      </c>
      <c r="Q9" s="3">
        <f>O9+P9</f>
        <v>0.8</v>
      </c>
      <c r="R9" s="3">
        <v>0</v>
      </c>
      <c r="U9" s="3">
        <f>MIN(D9,10)</f>
        <v>9.434068627450982</v>
      </c>
      <c r="V9" s="2" t="str">
        <f>IF(U9&gt;=8.75,"A",IF(U9&gt;8.25,"AB",IF(U9&gt;=7.25,"B",IF(U9&gt;6.75,"BC",IF(U9&gt;=5.75,"C",IF(U9&gt;5.25,"CD","D"))))))</f>
        <v>A</v>
      </c>
    </row>
    <row r="10" spans="1:22" ht="13.5">
      <c r="A10" s="1" t="s">
        <v>36</v>
      </c>
      <c r="B10" s="1" t="s">
        <v>37</v>
      </c>
      <c r="C10" s="2">
        <v>2</v>
      </c>
      <c r="D10" s="3">
        <f>0.5*E10+0.3*J10+0.1*M10+0.1*N10+Q10-R10+S10</f>
        <v>9.335714285714285</v>
      </c>
      <c r="E10" s="3">
        <f>0.25*F10+0.6*G10+0.05*H10+0.1*I10</f>
        <v>8.600000000000001</v>
      </c>
      <c r="F10" s="3">
        <v>8</v>
      </c>
      <c r="G10" s="3">
        <v>8.5</v>
      </c>
      <c r="H10" s="3">
        <v>10</v>
      </c>
      <c r="I10" s="3">
        <v>10</v>
      </c>
      <c r="J10" s="3">
        <f>(K10+L10)/2</f>
        <v>10</v>
      </c>
      <c r="K10" s="4">
        <f>K8</f>
        <v>10</v>
      </c>
      <c r="L10" s="3">
        <f>L8</f>
        <v>10</v>
      </c>
      <c r="M10" s="3">
        <v>5.357142857142857</v>
      </c>
      <c r="N10" s="3">
        <v>10</v>
      </c>
      <c r="O10" s="3">
        <v>0.2</v>
      </c>
      <c r="P10" s="3">
        <v>0.3</v>
      </c>
      <c r="Q10" s="3">
        <f>O10+P10</f>
        <v>0.5</v>
      </c>
      <c r="R10" s="3">
        <v>0</v>
      </c>
      <c r="U10" s="3">
        <f>MIN(D10,10)</f>
        <v>9.335714285714285</v>
      </c>
      <c r="V10" s="2" t="str">
        <f>IF(U10&gt;=8.75,"A",IF(U10&gt;8.25,"AB",IF(U10&gt;=7.25,"B",IF(U10&gt;6.75,"BC",IF(U10&gt;=5.75,"C",IF(U10&gt;5.25,"CD","D"))))))</f>
        <v>A</v>
      </c>
    </row>
    <row r="11" spans="1:22" ht="13.5">
      <c r="A11" s="1" t="s">
        <v>38</v>
      </c>
      <c r="B11" s="1" t="s">
        <v>39</v>
      </c>
      <c r="C11" s="2">
        <v>3</v>
      </c>
      <c r="D11" s="3">
        <f>0.5*E11+0.3*J11+0.1*M11+0.1*N11+Q11-R11+S11</f>
        <v>7.279166666666668</v>
      </c>
      <c r="E11" s="3">
        <f>0.25*F11+0.6*G11+0.05*H11+0.1*I11</f>
        <v>6.175000000000001</v>
      </c>
      <c r="F11" s="3">
        <v>5.5</v>
      </c>
      <c r="G11" s="3">
        <v>5.5</v>
      </c>
      <c r="H11" s="3">
        <v>10</v>
      </c>
      <c r="I11" s="3">
        <v>10</v>
      </c>
      <c r="J11" s="3">
        <f>(K11+L11)/2</f>
        <v>9.166666666666666</v>
      </c>
      <c r="K11" s="4">
        <f>K4</f>
        <v>9.166666666666666</v>
      </c>
      <c r="L11" s="3">
        <f>L9</f>
        <v>9.166666666666666</v>
      </c>
      <c r="M11" s="3">
        <v>4.166666666666667</v>
      </c>
      <c r="N11" s="3">
        <v>8.25</v>
      </c>
      <c r="O11" s="3">
        <v>0.1</v>
      </c>
      <c r="P11" s="3">
        <v>0.1</v>
      </c>
      <c r="Q11" s="3">
        <f>O11+P11</f>
        <v>0.2</v>
      </c>
      <c r="R11" s="3">
        <v>0</v>
      </c>
      <c r="U11" s="3">
        <f>MIN(D11,10)</f>
        <v>7.279166666666668</v>
      </c>
      <c r="V11" s="2" t="str">
        <f>IF(U11&gt;=8.75,"A",IF(U11&gt;8.25,"AB",IF(U11&gt;=7.25,"B",IF(U11&gt;6.75,"BC",IF(U11&gt;=5.75,"C",IF(U11&gt;5.25,"CD","D"))))))</f>
        <v>B</v>
      </c>
    </row>
    <row r="12" spans="1:22" ht="13.5">
      <c r="A12" s="1" t="s">
        <v>40</v>
      </c>
      <c r="B12" s="1" t="s">
        <v>41</v>
      </c>
      <c r="C12" s="2">
        <v>0</v>
      </c>
      <c r="D12" s="3">
        <f>0.5*E12+0.3*J12+0.1*M12+0.1*N12+Q12-R12+S12</f>
        <v>-0.3999999999999999</v>
      </c>
      <c r="E12" s="3">
        <f>0.25*F12+0.6*G12+0.05*H12+0.1*I12</f>
        <v>0</v>
      </c>
      <c r="J12" s="3">
        <f>(K12+L12)/2</f>
        <v>0</v>
      </c>
      <c r="K12" s="4"/>
      <c r="M12" s="3">
        <v>0</v>
      </c>
      <c r="N12" s="3">
        <v>9</v>
      </c>
      <c r="O12" s="3">
        <v>0.1</v>
      </c>
      <c r="P12" s="3">
        <v>0</v>
      </c>
      <c r="Q12" s="3">
        <f>O12+P12</f>
        <v>0.1</v>
      </c>
      <c r="R12" s="3">
        <v>1.4</v>
      </c>
      <c r="V12" s="2" t="s">
        <v>42</v>
      </c>
    </row>
    <row r="13" spans="1:22" ht="13.5">
      <c r="A13" s="1" t="s">
        <v>43</v>
      </c>
      <c r="B13" s="1" t="s">
        <v>44</v>
      </c>
      <c r="C13" s="2">
        <v>4</v>
      </c>
      <c r="D13" s="3">
        <f>0.5*E13+0.3*J13+0.1*M13+0.1*N13+Q13-R13+S13</f>
        <v>7.875000000000001</v>
      </c>
      <c r="E13" s="3">
        <f>0.25*F13+0.6*G13+0.05*H13+0.1*I13</f>
        <v>6.050000000000001</v>
      </c>
      <c r="F13" s="3">
        <v>5</v>
      </c>
      <c r="G13" s="3">
        <v>5.5</v>
      </c>
      <c r="H13" s="3">
        <v>10</v>
      </c>
      <c r="I13" s="3">
        <v>10</v>
      </c>
      <c r="J13" s="3">
        <f>(K13+L13)/2</f>
        <v>10</v>
      </c>
      <c r="K13" s="4">
        <f>K7</f>
        <v>10</v>
      </c>
      <c r="L13" s="3">
        <f>L7</f>
        <v>10</v>
      </c>
      <c r="M13" s="3">
        <v>4.166666666666667</v>
      </c>
      <c r="N13" s="3">
        <v>9.333333333333334</v>
      </c>
      <c r="O13" s="3">
        <v>0.5</v>
      </c>
      <c r="P13" s="3">
        <v>0.1</v>
      </c>
      <c r="Q13" s="3">
        <f>O13+P13</f>
        <v>0.6</v>
      </c>
      <c r="R13" s="3">
        <v>0.1</v>
      </c>
      <c r="U13" s="3">
        <f>MIN(D13,10)</f>
        <v>7.875000000000001</v>
      </c>
      <c r="V13" s="2" t="str">
        <f>IF(U13&gt;=8.75,"A",IF(U13&gt;8.25,"AB",IF(U13&gt;=7.25,"B",IF(U13&gt;6.75,"BC",IF(U13&gt;=5.75,"C",IF(U13&gt;5.25,"CD","D"))))))</f>
        <v>B</v>
      </c>
    </row>
    <row r="14" spans="1:22" ht="13.5">
      <c r="A14" s="1" t="s">
        <v>45</v>
      </c>
      <c r="B14" s="1" t="s">
        <v>46</v>
      </c>
      <c r="C14" s="2">
        <v>0</v>
      </c>
      <c r="D14" s="3">
        <f>0.5*E14+0.3*J14+0.1*M14+0.1*N14+Q14-R14+S14</f>
        <v>-1.6</v>
      </c>
      <c r="E14" s="3">
        <f>0.25*F14+0.6*G14+0.05*H14+0.1*I14</f>
        <v>0</v>
      </c>
      <c r="J14" s="3">
        <f>(K14+L14)/2</f>
        <v>0</v>
      </c>
      <c r="K14" s="4"/>
      <c r="M14" s="3">
        <v>0</v>
      </c>
      <c r="N14" s="3">
        <v>0</v>
      </c>
      <c r="O14" s="3">
        <v>0</v>
      </c>
      <c r="P14" s="3">
        <v>0</v>
      </c>
      <c r="Q14" s="3">
        <f>O14+P14</f>
        <v>0</v>
      </c>
      <c r="R14" s="3">
        <v>1.6</v>
      </c>
      <c r="V14" s="2" t="s">
        <v>42</v>
      </c>
    </row>
    <row r="15" spans="1:22" ht="13.5">
      <c r="A15" s="1" t="s">
        <v>47</v>
      </c>
      <c r="B15" s="1" t="s">
        <v>48</v>
      </c>
      <c r="C15" s="2">
        <v>1</v>
      </c>
      <c r="D15" s="3">
        <f>0.5*E15+0.3*J15+0.1*M15+0.1*N15+Q15-R15+S15</f>
        <v>6.458552631578947</v>
      </c>
      <c r="E15" s="3">
        <f>0.25*F15+0.6*G15+0.05*H15+0.1*I15</f>
        <v>4.525</v>
      </c>
      <c r="F15" s="3">
        <v>2.5</v>
      </c>
      <c r="G15" s="3">
        <v>4</v>
      </c>
      <c r="H15" s="3">
        <v>10</v>
      </c>
      <c r="I15" s="3">
        <v>10</v>
      </c>
      <c r="J15" s="3">
        <f>(K15+L15)/2</f>
        <v>9.166666666666668</v>
      </c>
      <c r="K15" s="4">
        <f>K5</f>
        <v>10</v>
      </c>
      <c r="L15" s="3">
        <f>L5</f>
        <v>8.333333333333334</v>
      </c>
      <c r="M15" s="3">
        <v>4.2105263157894735</v>
      </c>
      <c r="N15" s="3">
        <v>9.25</v>
      </c>
      <c r="O15" s="3">
        <v>0.2</v>
      </c>
      <c r="P15" s="3">
        <v>0.3</v>
      </c>
      <c r="Q15" s="3">
        <f>O15+P15</f>
        <v>0.5</v>
      </c>
      <c r="R15" s="3">
        <v>0.4</v>
      </c>
      <c r="U15" s="3">
        <f>MIN(D15,10)</f>
        <v>6.458552631578947</v>
      </c>
      <c r="V15" s="2" t="str">
        <f>IF(U15&gt;=8.75,"A",IF(U15&gt;8.25,"AB",IF(U15&gt;=7.25,"B",IF(U15&gt;6.75,"BC",IF(U15&gt;=5.75,"C",IF(U15&gt;5.25,"CD","D"))))))</f>
        <v>C</v>
      </c>
    </row>
    <row r="16" spans="1:22" ht="13.5">
      <c r="A16" s="1" t="s">
        <v>49</v>
      </c>
      <c r="B16" s="1" t="s">
        <v>50</v>
      </c>
      <c r="C16" s="2">
        <v>0</v>
      </c>
      <c r="D16" s="3">
        <f>0.5*E16+0.3*J16+0.1*M16+0.1*N16+Q16-R16+S16</f>
        <v>0.10138888888888875</v>
      </c>
      <c r="E16" s="3">
        <f>0.25*F16+0.6*G16+0.05*H16+0.1*I16</f>
        <v>1.125</v>
      </c>
      <c r="F16" s="3">
        <v>4.5</v>
      </c>
      <c r="J16" s="3">
        <f>(K16+L16)/2</f>
        <v>0</v>
      </c>
      <c r="K16" s="4"/>
      <c r="M16" s="3">
        <v>1.3888888888888888</v>
      </c>
      <c r="N16" s="3">
        <v>5</v>
      </c>
      <c r="O16" s="3">
        <v>0.1</v>
      </c>
      <c r="P16" s="3">
        <v>0</v>
      </c>
      <c r="Q16" s="3">
        <f>O16+P16</f>
        <v>0.1</v>
      </c>
      <c r="R16" s="3">
        <v>1.2000000000000002</v>
      </c>
      <c r="V16" s="2" t="s">
        <v>42</v>
      </c>
    </row>
    <row r="17" spans="1:22" ht="13.5">
      <c r="A17" s="1" t="s">
        <v>51</v>
      </c>
      <c r="B17" s="1" t="s">
        <v>52</v>
      </c>
      <c r="C17" s="2">
        <v>5</v>
      </c>
      <c r="D17" s="3">
        <f>0.5*E17+0.3*J17+0.1*M17+0.1*N17+Q17-R17+S17</f>
        <v>9.118910256410258</v>
      </c>
      <c r="E17" s="3">
        <f>0.25*F17+0.6*G17+0.05*H17+0.1*I17</f>
        <v>8.100000000000001</v>
      </c>
      <c r="F17" s="3">
        <v>6</v>
      </c>
      <c r="G17" s="3">
        <v>8.5</v>
      </c>
      <c r="H17" s="3">
        <v>10</v>
      </c>
      <c r="I17" s="3">
        <v>10</v>
      </c>
      <c r="J17" s="3">
        <f>(K17+L17)/2</f>
        <v>9.444444444444445</v>
      </c>
      <c r="K17" s="4">
        <v>10</v>
      </c>
      <c r="L17" s="3">
        <v>8.88888888888889</v>
      </c>
      <c r="M17" s="3">
        <v>9.23076923076923</v>
      </c>
      <c r="N17" s="3">
        <v>9.125</v>
      </c>
      <c r="O17" s="3">
        <v>0.30000000000000004</v>
      </c>
      <c r="P17" s="3">
        <v>0.1</v>
      </c>
      <c r="Q17" s="3">
        <f>O17+P17</f>
        <v>0.4</v>
      </c>
      <c r="R17" s="3">
        <v>0</v>
      </c>
      <c r="U17" s="3">
        <f>MIN(D17,10)</f>
        <v>9.118910256410258</v>
      </c>
      <c r="V17" s="2" t="str">
        <f>IF(U17&gt;=8.75,"A",IF(U17&gt;8.25,"AB",IF(U17&gt;=7.25,"B",IF(U17&gt;6.75,"BC",IF(U17&gt;=5.75,"C",IF(U17&gt;5.25,"CD","D"))))))</f>
        <v>A</v>
      </c>
    </row>
    <row r="18" spans="1:22" ht="13.5">
      <c r="A18" s="1" t="s">
        <v>53</v>
      </c>
      <c r="B18" s="1" t="s">
        <v>54</v>
      </c>
      <c r="C18" s="2">
        <v>5</v>
      </c>
      <c r="D18" s="3">
        <f>0.5*E18+0.3*J18+0.1*M18+0.1*N18+Q18-R18+S18</f>
        <v>9.227083333333333</v>
      </c>
      <c r="E18" s="3">
        <f>0.25*F18+0.6*G18+0.05*H18+0.1*I18</f>
        <v>9.325000000000001</v>
      </c>
      <c r="F18" s="3">
        <v>8.5</v>
      </c>
      <c r="G18" s="3">
        <v>9.5</v>
      </c>
      <c r="H18" s="3">
        <v>10</v>
      </c>
      <c r="I18" s="3">
        <v>10</v>
      </c>
      <c r="J18" s="3">
        <f>(K18+L18)/2</f>
        <v>9.444444444444445</v>
      </c>
      <c r="K18" s="4">
        <f>K17</f>
        <v>10</v>
      </c>
      <c r="L18" s="3">
        <f>L17</f>
        <v>8.88888888888889</v>
      </c>
      <c r="M18" s="3">
        <v>7.8125</v>
      </c>
      <c r="N18" s="3">
        <v>9.5</v>
      </c>
      <c r="O18" s="3">
        <v>0.2</v>
      </c>
      <c r="P18" s="3">
        <v>0.2</v>
      </c>
      <c r="Q18" s="3">
        <f>O18+P18</f>
        <v>0.4</v>
      </c>
      <c r="R18" s="3">
        <v>0.4</v>
      </c>
      <c r="U18" s="3">
        <f>MIN(D18,10)</f>
        <v>9.227083333333333</v>
      </c>
      <c r="V18" s="2" t="str">
        <f>IF(U18&gt;=8.75,"A",IF(U18&gt;8.25,"AB",IF(U18&gt;=7.25,"B",IF(U18&gt;6.75,"BC",IF(U18&gt;=5.75,"C",IF(U18&gt;5.25,"CD","D"))))))</f>
        <v>A</v>
      </c>
    </row>
    <row r="19" spans="1:22" ht="13.5">
      <c r="A19" s="1" t="s">
        <v>55</v>
      </c>
      <c r="B19" s="1" t="s">
        <v>56</v>
      </c>
      <c r="C19" s="2">
        <v>3</v>
      </c>
      <c r="D19" s="3">
        <f>0.5*E19+0.3*J19+0.1*M19+0.1*N19+Q19-R19+S19</f>
        <v>9.5775</v>
      </c>
      <c r="E19" s="3">
        <f>0.25*F19+0.6*G19+0.05*H19+0.1*I19</f>
        <v>9.575000000000001</v>
      </c>
      <c r="F19" s="3">
        <v>9.5</v>
      </c>
      <c r="G19" s="3">
        <v>9.5</v>
      </c>
      <c r="H19" s="3">
        <v>10</v>
      </c>
      <c r="I19" s="3">
        <v>10</v>
      </c>
      <c r="J19" s="3">
        <f>(K19+L19)/2</f>
        <v>9.166666666666666</v>
      </c>
      <c r="K19" s="4">
        <f>K11</f>
        <v>9.166666666666666</v>
      </c>
      <c r="L19" s="3">
        <f>L11</f>
        <v>9.166666666666666</v>
      </c>
      <c r="M19" s="3">
        <v>7.5</v>
      </c>
      <c r="N19" s="3">
        <v>8.9</v>
      </c>
      <c r="O19" s="3">
        <v>0.30000000000000004</v>
      </c>
      <c r="P19" s="3">
        <v>0.4</v>
      </c>
      <c r="Q19" s="3">
        <f>O19+P19</f>
        <v>0.7000000000000001</v>
      </c>
      <c r="R19" s="3">
        <v>0.30000000000000004</v>
      </c>
      <c r="U19" s="3">
        <f>MIN(D19,10)</f>
        <v>9.5775</v>
      </c>
      <c r="V19" s="2" t="str">
        <f>IF(U19&gt;=8.75,"A",IF(U19&gt;8.25,"AB",IF(U19&gt;=7.25,"B",IF(U19&gt;6.75,"BC",IF(U19&gt;=5.75,"C",IF(U19&gt;5.25,"CD","D"))))))</f>
        <v>A</v>
      </c>
    </row>
    <row r="20" spans="1:22" ht="13.5">
      <c r="A20" s="1" t="s">
        <v>57</v>
      </c>
      <c r="B20" s="1" t="s">
        <v>58</v>
      </c>
      <c r="C20" s="2">
        <v>5</v>
      </c>
      <c r="D20" s="3">
        <f>0.5*E20+0.3*J20+0.1*M20+0.1*N20+Q20-R20+S20</f>
        <v>9.666666666666668</v>
      </c>
      <c r="E20" s="3">
        <f>0.25*F20+0.6*G20+0.05*H20+0.1*I20</f>
        <v>9.166666666666666</v>
      </c>
      <c r="F20" s="3">
        <v>8</v>
      </c>
      <c r="G20" s="3">
        <v>10</v>
      </c>
      <c r="H20" s="3">
        <v>10</v>
      </c>
      <c r="I20" s="3">
        <v>6.666666666666667</v>
      </c>
      <c r="J20" s="3">
        <f>(K20+L20)/2</f>
        <v>9.444444444444445</v>
      </c>
      <c r="K20" s="4">
        <f>K18</f>
        <v>10</v>
      </c>
      <c r="L20" s="3">
        <f>L18</f>
        <v>8.88888888888889</v>
      </c>
      <c r="M20" s="3">
        <v>8.75</v>
      </c>
      <c r="N20" s="3">
        <v>9.75</v>
      </c>
      <c r="O20" s="3">
        <v>0.1</v>
      </c>
      <c r="P20" s="3">
        <v>0.3</v>
      </c>
      <c r="Q20" s="3">
        <f>O20+P20</f>
        <v>0.4</v>
      </c>
      <c r="R20" s="3">
        <v>0</v>
      </c>
      <c r="U20" s="3">
        <f>MIN(D20,10)</f>
        <v>9.666666666666668</v>
      </c>
      <c r="V20" s="2" t="str">
        <f>IF(U20&gt;=8.75,"A",IF(U20&gt;8.25,"AB",IF(U20&gt;=7.25,"B",IF(U20&gt;6.75,"BC",IF(U20&gt;=5.75,"C",IF(U20&gt;5.25,"CD","D"))))))</f>
        <v>A</v>
      </c>
    </row>
    <row r="21" spans="4:22" ht="13.5">
      <c r="D21" s="5"/>
      <c r="E21" s="5"/>
      <c r="J21" s="5"/>
      <c r="M21" s="5"/>
      <c r="N21" s="5"/>
      <c r="O21" s="5"/>
      <c r="P21" s="5"/>
      <c r="Q21" s="5"/>
      <c r="R21" s="5"/>
      <c r="U21" s="5"/>
      <c r="V21" s="6"/>
    </row>
    <row r="22" spans="4:22" ht="13.5">
      <c r="D22" s="5"/>
      <c r="E22" s="5"/>
      <c r="J22" s="5"/>
      <c r="M22" s="5"/>
      <c r="N22" s="5"/>
      <c r="O22" s="5"/>
      <c r="P22" s="5"/>
      <c r="Q22" s="5"/>
      <c r="R22" s="5"/>
      <c r="U22" s="5"/>
      <c r="V22" s="6"/>
    </row>
    <row r="23" spans="4:22" ht="13.5">
      <c r="D23" s="5"/>
      <c r="E23" s="5"/>
      <c r="J23" s="5"/>
      <c r="M23" s="5"/>
      <c r="N23" s="5"/>
      <c r="O23" s="5"/>
      <c r="P23" s="5"/>
      <c r="Q23" s="5"/>
      <c r="R23" s="5"/>
      <c r="U23" s="5"/>
      <c r="V23" s="6"/>
    </row>
    <row r="24" spans="4:22" ht="13.5">
      <c r="D24" s="5"/>
      <c r="E24" s="5"/>
      <c r="J24" s="5"/>
      <c r="M24" s="5"/>
      <c r="N24" s="5"/>
      <c r="O24" s="5"/>
      <c r="P24" s="5"/>
      <c r="Q24" s="5"/>
      <c r="R24" s="5"/>
      <c r="U24" s="5"/>
      <c r="V24" s="6"/>
    </row>
    <row r="25" spans="4:22" ht="13.5">
      <c r="D25" s="5"/>
      <c r="E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U25" s="5"/>
      <c r="V25" s="6"/>
    </row>
    <row r="26" spans="2:22" ht="13.5">
      <c r="B26" s="1" t="s">
        <v>59</v>
      </c>
      <c r="D26" s="5">
        <f>AVERAGE(D3:D25)</f>
        <v>7.051750416503385</v>
      </c>
      <c r="E26" s="5">
        <f>AVERAGE(E3:E25)</f>
        <v>6.451851851851853</v>
      </c>
      <c r="F26" s="5">
        <f>AVERAGE(F3:F25)</f>
        <v>6.75</v>
      </c>
      <c r="G26" s="5">
        <f>AVERAGE(G3:G25)</f>
        <v>7.533333333333333</v>
      </c>
      <c r="H26" s="5">
        <f>AVERAGE(H3:H25)</f>
        <v>9.777777777777777</v>
      </c>
      <c r="I26" s="5"/>
      <c r="J26" s="5">
        <f>AVERAGE(J3:J25)</f>
        <v>7.962962962962964</v>
      </c>
      <c r="K26" s="5">
        <f>AVERAGE(K3:K25)</f>
        <v>9.777777777777779</v>
      </c>
      <c r="L26" s="5">
        <f>AVERAGE(L3:L25)</f>
        <v>9.333333333333334</v>
      </c>
      <c r="M26" s="5">
        <f>AVERAGE(M3:M25)</f>
        <v>4.858707868737538</v>
      </c>
      <c r="N26" s="5">
        <f>AVERAGE(N3:N25)</f>
        <v>8.399537037037037</v>
      </c>
      <c r="O26" s="5"/>
      <c r="P26" s="5"/>
      <c r="Q26" s="5">
        <f>SUM(Q3:Q25)</f>
        <v>8.200000000000001</v>
      </c>
      <c r="R26" s="5">
        <f>AVERAGE(R3:R25)</f>
        <v>0.34444444444444444</v>
      </c>
      <c r="U26" s="5">
        <f>AVERAGE(U3:U25)</f>
        <v>8.56311901832258</v>
      </c>
      <c r="V26" s="6">
        <f>IF(U26&gt;=8.75,"A",IF(U26&gt;8.25,"AB",IF(U26&gt;=7.25,"B",IF(U26&gt;6.75,"BC",IF(U26&gt;=5,"C","D")))))</f>
        <v>0</v>
      </c>
    </row>
    <row r="27" spans="2:8" ht="13.5">
      <c r="B27" s="7" t="s">
        <v>60</v>
      </c>
      <c r="C27" s="2" t="s">
        <v>61</v>
      </c>
      <c r="F27" s="8">
        <f>SUM(F3:F25)/F26</f>
        <v>16</v>
      </c>
      <c r="H27" s="8">
        <f>SUM(H3:H25)/H26</f>
        <v>15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Joao Meidanis</cp:lastModifiedBy>
  <cp:lastPrinted>2006-03-11T17:42:48Z</cp:lastPrinted>
  <dcterms:created xsi:type="dcterms:W3CDTF">2006-03-11T16:57:29Z</dcterms:created>
  <dcterms:modified xsi:type="dcterms:W3CDTF">2012-07-04T10:12:02Z</dcterms:modified>
  <cp:category/>
  <cp:version/>
  <cp:contentType/>
  <cp:contentStatus/>
  <cp:revision>82</cp:revision>
</cp:coreProperties>
</file>