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2" activeTab="0"/>
  </bookViews>
  <sheets>
    <sheet name="MC626 - Análise e Projeto de Sistemas de Informação" sheetId="1" r:id="rId1"/>
  </sheets>
  <definedNames/>
  <calcPr fullCalcOnLoad="1"/>
</workbook>
</file>

<file path=xl/sharedStrings.xml><?xml version="1.0" encoding="utf-8"?>
<sst xmlns="http://schemas.openxmlformats.org/spreadsheetml/2006/main" count="120" uniqueCount="103">
  <si>
    <t>MC626 – Análise e Projeto de Sistemas de Informação</t>
  </si>
  <si>
    <t>Notas</t>
  </si>
  <si>
    <t>RA</t>
  </si>
  <si>
    <t>Nome</t>
  </si>
  <si>
    <t>Grupo</t>
  </si>
  <si>
    <t>PE</t>
  </si>
  <si>
    <t>PS1</t>
  </si>
  <si>
    <t>Multa</t>
  </si>
  <si>
    <t>PS2</t>
  </si>
  <si>
    <t>NA</t>
  </si>
  <si>
    <t>NE</t>
  </si>
  <si>
    <t>NF</t>
  </si>
  <si>
    <t>046950</t>
  </si>
  <si>
    <t>Vitor de Carvalho</t>
  </si>
  <si>
    <t>15</t>
  </si>
  <si>
    <t>062781</t>
  </si>
  <si>
    <t>Marco Antônio Benevides Linhares</t>
  </si>
  <si>
    <t>070783</t>
  </si>
  <si>
    <t>Felipe Alonso Martins</t>
  </si>
  <si>
    <t>14</t>
  </si>
  <si>
    <t>073668</t>
  </si>
  <si>
    <t>Renato César Martins</t>
  </si>
  <si>
    <t>11</t>
  </si>
  <si>
    <t>074342</t>
  </si>
  <si>
    <t>Ricardo Nunes de Miranda</t>
  </si>
  <si>
    <t>090540</t>
  </si>
  <si>
    <t>Bruno Caminada</t>
  </si>
  <si>
    <t>18</t>
  </si>
  <si>
    <t>090882</t>
  </si>
  <si>
    <t>David Chazanas</t>
  </si>
  <si>
    <t>092208</t>
  </si>
  <si>
    <t>Marco Antônio Lasmar Almada</t>
  </si>
  <si>
    <t>16</t>
  </si>
  <si>
    <t>101765</t>
  </si>
  <si>
    <t>Camila Pelizaro e Silva</t>
  </si>
  <si>
    <t>08</t>
  </si>
  <si>
    <t>101961</t>
  </si>
  <si>
    <t>Danilo Carvalho Grael</t>
  </si>
  <si>
    <t>12</t>
  </si>
  <si>
    <t>102729</t>
  </si>
  <si>
    <t>Jeong Hwi Song</t>
  </si>
  <si>
    <t>102986</t>
  </si>
  <si>
    <t>Laís Vasconcellos Minchillo</t>
  </si>
  <si>
    <t>07</t>
  </si>
  <si>
    <t>103139</t>
  </si>
  <si>
    <t>Lucas Dermonde Gonçalves</t>
  </si>
  <si>
    <t>04</t>
  </si>
  <si>
    <t>103158</t>
  </si>
  <si>
    <t>Lucas Lustosa Madureira</t>
  </si>
  <si>
    <t>10</t>
  </si>
  <si>
    <t>103984</t>
  </si>
  <si>
    <t>Roberto Kasuho Hayasida Junior</t>
  </si>
  <si>
    <t>105882</t>
  </si>
  <si>
    <t>Bruno Alexandre Rosa</t>
  </si>
  <si>
    <t>108227</t>
  </si>
  <si>
    <t>Maurício Bertanha</t>
  </si>
  <si>
    <t>108422</t>
  </si>
  <si>
    <t>Celso Alex Souza Kakihara</t>
  </si>
  <si>
    <t>116180</t>
  </si>
  <si>
    <t>Arthur Eduardo Skaetta Alvarez</t>
  </si>
  <si>
    <t>09</t>
  </si>
  <si>
    <t>116199</t>
  </si>
  <si>
    <t>Augusto dos Santos Morgan</t>
  </si>
  <si>
    <t>02</t>
  </si>
  <si>
    <t>116330</t>
  </si>
  <si>
    <t>Bruno Vargas Versignassi de Carvalho</t>
  </si>
  <si>
    <t>01</t>
  </si>
  <si>
    <t>116931</t>
  </si>
  <si>
    <t>Gabriel Krisman Bertazi</t>
  </si>
  <si>
    <t>06</t>
  </si>
  <si>
    <t>117108</t>
  </si>
  <si>
    <t>Guilherme Henrique Nunes</t>
  </si>
  <si>
    <t>03</t>
  </si>
  <si>
    <t>117424</t>
  </si>
  <si>
    <t>Jonatan Tiago de Souza Valongo</t>
  </si>
  <si>
    <t>117903</t>
  </si>
  <si>
    <t>Marcelo Fabri</t>
  </si>
  <si>
    <t>05</t>
  </si>
  <si>
    <t>118077</t>
  </si>
  <si>
    <t>Martin Ichilevici de Oliveira</t>
  </si>
  <si>
    <t>118134</t>
  </si>
  <si>
    <t>Matheus Serpellone</t>
  </si>
  <si>
    <t>13</t>
  </si>
  <si>
    <t>118343</t>
  </si>
  <si>
    <t>Paulo Vítor Martins do Rego</t>
  </si>
  <si>
    <t>118525</t>
  </si>
  <si>
    <t>Renan Henrique Fujii</t>
  </si>
  <si>
    <t>118557</t>
  </si>
  <si>
    <t>Renato Landim Vargas</t>
  </si>
  <si>
    <t>118805</t>
  </si>
  <si>
    <t>Thiago Romero Lopes</t>
  </si>
  <si>
    <t>118941</t>
  </si>
  <si>
    <t>Vítor Rocha dos Santos</t>
  </si>
  <si>
    <t>120981</t>
  </si>
  <si>
    <t>Gustavo Bento da Silva</t>
  </si>
  <si>
    <t>121286</t>
  </si>
  <si>
    <t>Rafael Almeida Erthal Hermano</t>
  </si>
  <si>
    <t>122811</t>
  </si>
  <si>
    <t>Raphael Elias dos Santos</t>
  </si>
  <si>
    <t>123153</t>
  </si>
  <si>
    <t>Thiago de Oliveira Pires</t>
  </si>
  <si>
    <t>Totais/Médias</t>
  </si>
  <si>
    <t>Preliminar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</si>
</sst>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5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4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4" fontId="1" fillId="2" borderId="0" xfId="0" applyFont="1" applyFill="1" applyBorder="1" applyAlignment="1">
      <alignment horizontal="center" vertical="center"/>
    </xf>
    <xf numFmtId="164" fontId="1" fillId="0" borderId="0" xfId="0" applyFont="1" applyAlignment="1">
      <alignment/>
    </xf>
    <xf numFmtId="164" fontId="2" fillId="2" borderId="1" xfId="0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4" fontId="2" fillId="0" borderId="0" xfId="0" applyFont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5" fontId="0" fillId="0" borderId="1" xfId="0" applyNumberFormat="1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3" fillId="2" borderId="0" xfId="0" applyFont="1" applyFill="1" applyAlignment="1">
      <alignment/>
    </xf>
    <xf numFmtId="165" fontId="3" fillId="2" borderId="0" xfId="0" applyNumberFormat="1" applyFont="1" applyFill="1" applyAlignment="1">
      <alignment horizontal="center"/>
    </xf>
    <xf numFmtId="164" fontId="4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46"/>
  <sheetViews>
    <sheetView tabSelected="1" workbookViewId="0" topLeftCell="A1">
      <selection activeCell="J6" sqref="J6"/>
    </sheetView>
  </sheetViews>
  <sheetFormatPr defaultColWidth="11.421875" defaultRowHeight="12.75"/>
  <cols>
    <col min="1" max="1" width="7.140625" style="0" customWidth="1"/>
    <col min="2" max="2" width="32.28125" style="0" customWidth="1"/>
    <col min="3" max="3" width="8.7109375" style="0" customWidth="1"/>
    <col min="4" max="6" width="6.57421875" style="1" customWidth="1"/>
    <col min="7" max="8" width="6.57421875" style="0" customWidth="1"/>
    <col min="9" max="9" width="6.57421875" style="1" customWidth="1"/>
    <col min="10" max="11" width="6.57421875" style="0" customWidth="1"/>
    <col min="12" max="16384" width="11.57421875" style="0" customWidth="1"/>
  </cols>
  <sheetData>
    <row r="2" spans="1:11" ht="18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8.75">
      <c r="A3" s="3" t="s">
        <v>1</v>
      </c>
    </row>
    <row r="5" spans="1:11" s="6" customFormat="1" ht="16.5">
      <c r="A5" s="4" t="s">
        <v>2</v>
      </c>
      <c r="B5" s="4" t="s">
        <v>3</v>
      </c>
      <c r="C5" s="4" t="s">
        <v>4</v>
      </c>
      <c r="D5" s="5" t="s">
        <v>5</v>
      </c>
      <c r="E5" s="5" t="s">
        <v>6</v>
      </c>
      <c r="F5" s="5" t="s">
        <v>7</v>
      </c>
      <c r="G5" s="4" t="s">
        <v>8</v>
      </c>
      <c r="H5" s="5" t="s">
        <v>7</v>
      </c>
      <c r="I5" s="5" t="s">
        <v>9</v>
      </c>
      <c r="J5" s="4" t="s">
        <v>10</v>
      </c>
      <c r="K5" s="4" t="s">
        <v>11</v>
      </c>
    </row>
    <row r="6" spans="1:11" ht="13.5">
      <c r="A6" s="7" t="s">
        <v>12</v>
      </c>
      <c r="B6" s="8" t="s">
        <v>13</v>
      </c>
      <c r="C6" s="7" t="s">
        <v>14</v>
      </c>
      <c r="D6" s="9">
        <v>6.2</v>
      </c>
      <c r="E6" s="10">
        <v>3.5</v>
      </c>
      <c r="F6" s="10"/>
      <c r="G6" s="8">
        <v>3.7</v>
      </c>
      <c r="H6" s="10">
        <f>G6*(-TIME(0,20,40)*0.5)</f>
        <v>-0.026550925925925926</v>
      </c>
      <c r="I6" s="9">
        <f>0.4*D6+0.2*(E6+F6)+0.4*(G6+H6)</f>
        <v>4.64937962962963</v>
      </c>
      <c r="J6" s="7">
        <v>7.9</v>
      </c>
      <c r="K6" s="9">
        <f>IF(ISBLANK(J6),I6,(I6+J6)/2)</f>
        <v>6.274689814814815</v>
      </c>
    </row>
    <row r="7" spans="1:11" ht="13.5">
      <c r="A7" s="7" t="s">
        <v>15</v>
      </c>
      <c r="B7" s="8" t="s">
        <v>16</v>
      </c>
      <c r="C7" s="7" t="s">
        <v>14</v>
      </c>
      <c r="D7" s="9">
        <v>7.5</v>
      </c>
      <c r="E7" s="10">
        <v>3.1</v>
      </c>
      <c r="F7" s="10"/>
      <c r="G7" s="8">
        <v>4.3</v>
      </c>
      <c r="H7" s="10">
        <f>G7*(-TIME(0,20,40)*0.5)</f>
        <v>-0.03085648148148148</v>
      </c>
      <c r="I7" s="9">
        <f>0.4*D7+0.2*(E7+F7)+0.4*(G7+H7)</f>
        <v>5.327657407407408</v>
      </c>
      <c r="J7" s="8"/>
      <c r="K7" s="9">
        <f>IF(ISBLANK(J7),I7,(I7+J7)/2)</f>
        <v>5.327657407407408</v>
      </c>
    </row>
    <row r="8" spans="1:11" ht="13.5">
      <c r="A8" s="7" t="s">
        <v>17</v>
      </c>
      <c r="B8" s="8" t="s">
        <v>18</v>
      </c>
      <c r="C8" s="7" t="s">
        <v>19</v>
      </c>
      <c r="D8" s="9">
        <v>10</v>
      </c>
      <c r="E8" s="10">
        <v>6.6</v>
      </c>
      <c r="F8" s="10"/>
      <c r="G8" s="8">
        <v>4.2</v>
      </c>
      <c r="H8" s="8"/>
      <c r="I8" s="9">
        <f>0.4*D8+0.2*(E8+F8)+0.4*(G8+H8)</f>
        <v>7</v>
      </c>
      <c r="J8" s="8"/>
      <c r="K8" s="9">
        <f>IF(ISBLANK(J8),I8,(I8+J8)/2)</f>
        <v>7</v>
      </c>
    </row>
    <row r="9" spans="1:11" ht="13.5">
      <c r="A9" s="7" t="s">
        <v>20</v>
      </c>
      <c r="B9" s="8" t="s">
        <v>21</v>
      </c>
      <c r="C9" s="7" t="s">
        <v>22</v>
      </c>
      <c r="D9" s="9">
        <v>10</v>
      </c>
      <c r="E9" s="10">
        <v>6.8</v>
      </c>
      <c r="F9" s="10"/>
      <c r="G9" s="8">
        <v>5.8</v>
      </c>
      <c r="H9" s="8"/>
      <c r="I9" s="9">
        <f>0.4*D9+0.2*(E9+F9)+0.4*(G9+H9)</f>
        <v>7.68</v>
      </c>
      <c r="J9" s="8"/>
      <c r="K9" s="9">
        <f>IF(ISBLANK(J9),I9,(I9+J9)/2)</f>
        <v>7.68</v>
      </c>
    </row>
    <row r="10" spans="1:11" ht="13.5">
      <c r="A10" s="7" t="s">
        <v>23</v>
      </c>
      <c r="B10" s="8" t="s">
        <v>24</v>
      </c>
      <c r="C10" s="7">
        <v>17</v>
      </c>
      <c r="D10" s="9">
        <v>9.4</v>
      </c>
      <c r="E10" s="10">
        <v>7.9</v>
      </c>
      <c r="F10" s="10">
        <f>E10*(-TIME(12,11,39)*0.5)</f>
        <v>-2.0069565972222225</v>
      </c>
      <c r="G10" s="8">
        <v>4.3</v>
      </c>
      <c r="H10" s="10">
        <f>G10*(-TIME(0,58,49)*0.5)</f>
        <v>-0.08781655092592593</v>
      </c>
      <c r="I10" s="9">
        <f>0.4*D10+0.2*(E10+F10)+0.4*(G10+H10)</f>
        <v>6.623482060185185</v>
      </c>
      <c r="J10" s="8"/>
      <c r="K10" s="9">
        <f>IF(ISBLANK(J10),I10,(I10+J10)/2)</f>
        <v>6.623482060185185</v>
      </c>
    </row>
    <row r="11" spans="1:11" ht="13.5">
      <c r="A11" s="7" t="s">
        <v>25</v>
      </c>
      <c r="B11" s="8" t="s">
        <v>26</v>
      </c>
      <c r="C11" s="7" t="s">
        <v>27</v>
      </c>
      <c r="D11" s="9">
        <v>10</v>
      </c>
      <c r="E11" s="10">
        <v>7.8</v>
      </c>
      <c r="F11" s="10"/>
      <c r="G11" s="8">
        <v>4.7</v>
      </c>
      <c r="H11" s="10">
        <f>G11*(-TIME(2,47,48)*0.5)</f>
        <v>-0.27384027777777775</v>
      </c>
      <c r="I11" s="9">
        <f>0.4*D11+0.2*(E11+F11)+0.4*(G11+H11)</f>
        <v>7.33046388888889</v>
      </c>
      <c r="J11" s="8"/>
      <c r="K11" s="9">
        <f>IF(ISBLANK(J11),I11,(I11+J11)/2)</f>
        <v>7.33046388888889</v>
      </c>
    </row>
    <row r="12" spans="1:11" ht="13.5">
      <c r="A12" s="7" t="s">
        <v>28</v>
      </c>
      <c r="B12" s="8" t="s">
        <v>29</v>
      </c>
      <c r="C12" s="7">
        <v>17</v>
      </c>
      <c r="D12" s="9">
        <v>7.4</v>
      </c>
      <c r="E12" s="10">
        <v>7.9</v>
      </c>
      <c r="F12" s="10">
        <f>E12*(-TIME(12,11,39)*0.5)</f>
        <v>-2.0069565972222225</v>
      </c>
      <c r="G12" s="8">
        <v>5.1</v>
      </c>
      <c r="H12" s="10">
        <f>G12*(-TIME(0,58,49)*0.5)</f>
        <v>-0.10415451388888888</v>
      </c>
      <c r="I12" s="9">
        <f>0.4*D12+0.2*(E12+F12)+0.4*(G12+H12)</f>
        <v>6.1369468750000005</v>
      </c>
      <c r="J12" s="8"/>
      <c r="K12" s="9">
        <f>IF(ISBLANK(J12),I12,(I12+J12)/2)</f>
        <v>6.1369468750000005</v>
      </c>
    </row>
    <row r="13" spans="1:11" ht="13.5">
      <c r="A13" s="7" t="s">
        <v>30</v>
      </c>
      <c r="B13" s="8" t="s">
        <v>31</v>
      </c>
      <c r="C13" s="7" t="s">
        <v>32</v>
      </c>
      <c r="D13" s="9">
        <v>8.2</v>
      </c>
      <c r="E13" s="10">
        <v>4.3</v>
      </c>
      <c r="F13" s="10"/>
      <c r="G13" s="8">
        <v>2.9</v>
      </c>
      <c r="H13" s="8"/>
      <c r="I13" s="9">
        <f>0.4*D13+0.2*(E13+F13)+0.4*(G13+H13)</f>
        <v>5.3</v>
      </c>
      <c r="J13" s="8"/>
      <c r="K13" s="9">
        <f>IF(ISBLANK(J13),I13,(I13+J13)/2)</f>
        <v>5.3</v>
      </c>
    </row>
    <row r="14" spans="1:11" ht="13.5">
      <c r="A14" s="7" t="s">
        <v>33</v>
      </c>
      <c r="B14" s="8" t="s">
        <v>34</v>
      </c>
      <c r="C14" s="7" t="s">
        <v>35</v>
      </c>
      <c r="D14" s="9">
        <v>7.8</v>
      </c>
      <c r="E14" s="10">
        <v>9.6</v>
      </c>
      <c r="F14" s="10"/>
      <c r="G14" s="8">
        <v>5.5</v>
      </c>
      <c r="H14" s="8"/>
      <c r="I14" s="9">
        <f>0.4*D14+0.2*(E14+F14)+0.4*(G14+H14)</f>
        <v>7.24</v>
      </c>
      <c r="J14" s="8"/>
      <c r="K14" s="9">
        <f>IF(ISBLANK(J14),I14,(I14+J14)/2)</f>
        <v>7.24</v>
      </c>
    </row>
    <row r="15" spans="1:11" ht="13.5">
      <c r="A15" s="7" t="s">
        <v>36</v>
      </c>
      <c r="B15" s="8" t="s">
        <v>37</v>
      </c>
      <c r="C15" s="7" t="s">
        <v>38</v>
      </c>
      <c r="D15" s="9">
        <v>8.2</v>
      </c>
      <c r="E15" s="10">
        <v>6.5</v>
      </c>
      <c r="F15" s="10"/>
      <c r="G15" s="8">
        <v>5.5</v>
      </c>
      <c r="H15" s="8"/>
      <c r="I15" s="9">
        <f>0.4*D15+0.2*(E15+F15)+0.4*(G15+H15)</f>
        <v>6.78</v>
      </c>
      <c r="J15" s="8"/>
      <c r="K15" s="9">
        <f>IF(ISBLANK(J15),I15,(I15+J15)/2)</f>
        <v>6.78</v>
      </c>
    </row>
    <row r="16" spans="1:11" ht="13.5">
      <c r="A16" s="7" t="s">
        <v>39</v>
      </c>
      <c r="B16" s="8" t="s">
        <v>40</v>
      </c>
      <c r="C16" s="7">
        <v>16</v>
      </c>
      <c r="D16" s="9">
        <v>8.3</v>
      </c>
      <c r="E16" s="10">
        <v>3.9</v>
      </c>
      <c r="F16" s="10"/>
      <c r="G16" s="8">
        <v>3.9</v>
      </c>
      <c r="H16" s="8"/>
      <c r="I16" s="9">
        <f>0.4*D16+0.2*(E16+F16)+0.4*(G16+H16)</f>
        <v>5.66</v>
      </c>
      <c r="J16" s="8"/>
      <c r="K16" s="9">
        <f>IF(ISBLANK(J16),I16,(I16+J16)/2)</f>
        <v>5.66</v>
      </c>
    </row>
    <row r="17" spans="1:11" ht="13.5">
      <c r="A17" s="7" t="s">
        <v>41</v>
      </c>
      <c r="B17" s="8" t="s">
        <v>42</v>
      </c>
      <c r="C17" s="7" t="s">
        <v>43</v>
      </c>
      <c r="D17" s="9">
        <v>8.6</v>
      </c>
      <c r="E17" s="10">
        <v>4.8</v>
      </c>
      <c r="F17" s="10"/>
      <c r="G17" s="8">
        <v>5.8</v>
      </c>
      <c r="H17" s="10">
        <f>G17*(-TIME(2,29,57)*0.5)</f>
        <v>-0.3019826388888889</v>
      </c>
      <c r="I17" s="9">
        <f>0.4*D17+0.2*(E17+F17)+0.4*(G17+H17)</f>
        <v>6.599206944444445</v>
      </c>
      <c r="J17" s="8"/>
      <c r="K17" s="9">
        <f>IF(ISBLANK(J17),I17,(I17+J17)/2)</f>
        <v>6.599206944444445</v>
      </c>
    </row>
    <row r="18" spans="1:11" ht="13.5">
      <c r="A18" s="7" t="s">
        <v>44</v>
      </c>
      <c r="B18" s="8" t="s">
        <v>45</v>
      </c>
      <c r="C18" s="7" t="s">
        <v>46</v>
      </c>
      <c r="D18" s="9">
        <v>4</v>
      </c>
      <c r="E18" s="10">
        <v>8.2</v>
      </c>
      <c r="F18" s="10"/>
      <c r="G18" s="8">
        <v>7.5</v>
      </c>
      <c r="H18" s="8"/>
      <c r="I18" s="9">
        <f>0.4*D18+0.2*(E18+F18)+0.4*(G18+H18)</f>
        <v>6.24</v>
      </c>
      <c r="J18" s="8"/>
      <c r="K18" s="9">
        <f>IF(ISBLANK(J18),I18,(I18+J18)/2)</f>
        <v>6.24</v>
      </c>
    </row>
    <row r="19" spans="1:11" ht="13.5">
      <c r="A19" s="7" t="s">
        <v>47</v>
      </c>
      <c r="B19" s="8" t="s">
        <v>48</v>
      </c>
      <c r="C19" s="7" t="s">
        <v>49</v>
      </c>
      <c r="D19" s="9">
        <v>10</v>
      </c>
      <c r="E19" s="10">
        <v>7.3</v>
      </c>
      <c r="F19" s="10"/>
      <c r="G19" s="8">
        <v>4.9</v>
      </c>
      <c r="H19" s="8"/>
      <c r="I19" s="9">
        <f>0.4*D19+0.2*(E19+F19)+0.4*(G19+H19)</f>
        <v>7.42</v>
      </c>
      <c r="J19" s="8"/>
      <c r="K19" s="9">
        <f>IF(ISBLANK(J19),I19,(I19+J19)/2)</f>
        <v>7.42</v>
      </c>
    </row>
    <row r="20" spans="1:11" ht="13.5">
      <c r="A20" s="7" t="s">
        <v>50</v>
      </c>
      <c r="B20" s="8" t="s">
        <v>51</v>
      </c>
      <c r="C20" s="7" t="s">
        <v>22</v>
      </c>
      <c r="D20" s="9">
        <v>8.7</v>
      </c>
      <c r="E20" s="10">
        <v>6.8</v>
      </c>
      <c r="F20" s="10"/>
      <c r="G20" s="8">
        <v>5.6</v>
      </c>
      <c r="H20" s="8"/>
      <c r="I20" s="9">
        <f>0.4*D20+0.2*(E20+F20)+0.4*(G20+H20)</f>
        <v>7.08</v>
      </c>
      <c r="J20" s="8"/>
      <c r="K20" s="9">
        <f>IF(ISBLANK(J20),I20,(I20+J20)/2)</f>
        <v>7.08</v>
      </c>
    </row>
    <row r="21" spans="1:11" ht="13.5">
      <c r="A21" s="7" t="s">
        <v>52</v>
      </c>
      <c r="B21" s="8" t="s">
        <v>53</v>
      </c>
      <c r="C21" s="7" t="s">
        <v>38</v>
      </c>
      <c r="D21" s="9">
        <v>10</v>
      </c>
      <c r="E21" s="10">
        <v>6.5</v>
      </c>
      <c r="F21" s="10"/>
      <c r="G21" s="8">
        <v>4.7</v>
      </c>
      <c r="H21" s="8"/>
      <c r="I21" s="9">
        <f>0.4*D21+0.2*(E21+F21)+0.4*(G21+H21)</f>
        <v>7.18</v>
      </c>
      <c r="J21" s="8"/>
      <c r="K21" s="9">
        <f>IF(ISBLANK(J21),I21,(I21+J21)/2)</f>
        <v>7.18</v>
      </c>
    </row>
    <row r="22" spans="1:11" ht="13.5">
      <c r="A22" s="7" t="s">
        <v>54</v>
      </c>
      <c r="B22" s="8" t="s">
        <v>55</v>
      </c>
      <c r="C22" s="7" t="s">
        <v>46</v>
      </c>
      <c r="D22" s="9">
        <v>10</v>
      </c>
      <c r="E22" s="10">
        <v>8.6</v>
      </c>
      <c r="F22" s="10"/>
      <c r="G22" s="8">
        <v>8.1</v>
      </c>
      <c r="H22" s="8"/>
      <c r="I22" s="9">
        <f>0.4*D22+0.2*(E22+F22)+0.4*(G22+H22)</f>
        <v>8.96</v>
      </c>
      <c r="J22" s="8"/>
      <c r="K22" s="9">
        <f>IF(ISBLANK(J22),I22,(I22+J22)/2)</f>
        <v>8.96</v>
      </c>
    </row>
    <row r="23" spans="1:11" ht="13.5">
      <c r="A23" s="7" t="s">
        <v>56</v>
      </c>
      <c r="B23" s="8" t="s">
        <v>57</v>
      </c>
      <c r="C23" s="7" t="s">
        <v>43</v>
      </c>
      <c r="D23" s="9">
        <v>8.8</v>
      </c>
      <c r="E23" s="10">
        <v>4.8</v>
      </c>
      <c r="F23" s="10"/>
      <c r="G23" s="8">
        <v>5.2</v>
      </c>
      <c r="H23" s="10">
        <f>G23*(-TIME(2,29,57)*0.5)</f>
        <v>-0.27074305555555556</v>
      </c>
      <c r="I23" s="9">
        <f>0.4*D23+0.2*(E23+F23)+0.4*(G23+H23)</f>
        <v>6.451702777777778</v>
      </c>
      <c r="J23" s="8"/>
      <c r="K23" s="9">
        <f>IF(ISBLANK(J23),I23,(I23+J23)/2)</f>
        <v>6.451702777777778</v>
      </c>
    </row>
    <row r="24" spans="1:11" ht="13.5">
      <c r="A24" s="7" t="s">
        <v>58</v>
      </c>
      <c r="B24" s="8" t="s">
        <v>59</v>
      </c>
      <c r="C24" s="7" t="s">
        <v>60</v>
      </c>
      <c r="D24" s="9">
        <v>10</v>
      </c>
      <c r="E24" s="10">
        <v>8.6</v>
      </c>
      <c r="F24" s="10"/>
      <c r="G24" s="8">
        <v>7.5</v>
      </c>
      <c r="H24" s="8"/>
      <c r="I24" s="9">
        <f>0.4*D24+0.2*(E24+F24)+0.4*(G24+H24)</f>
        <v>8.719999999999999</v>
      </c>
      <c r="J24" s="8"/>
      <c r="K24" s="9">
        <f>IF(ISBLANK(J24),I24,(I24+J24)/2)</f>
        <v>8.719999999999999</v>
      </c>
    </row>
    <row r="25" spans="1:11" ht="13.5">
      <c r="A25" s="7" t="s">
        <v>61</v>
      </c>
      <c r="B25" s="8" t="s">
        <v>62</v>
      </c>
      <c r="C25" s="7" t="s">
        <v>63</v>
      </c>
      <c r="D25" s="9">
        <v>10</v>
      </c>
      <c r="E25" s="10">
        <v>9.7</v>
      </c>
      <c r="F25" s="10"/>
      <c r="G25" s="8">
        <v>7.4</v>
      </c>
      <c r="H25" s="10">
        <f>G25*(-TIME(0,0,58)*0.5)</f>
        <v>-0.002483796296296296</v>
      </c>
      <c r="I25" s="9">
        <f>0.4*D25+0.2*(E25+F25)+0.4*(G25+H25)</f>
        <v>8.899006481481482</v>
      </c>
      <c r="J25" s="8"/>
      <c r="K25" s="9">
        <f>IF(ISBLANK(J25),I25,(I25+J25)/2)</f>
        <v>8.899006481481482</v>
      </c>
    </row>
    <row r="26" spans="1:11" ht="13.5">
      <c r="A26" s="7" t="s">
        <v>64</v>
      </c>
      <c r="B26" s="8" t="s">
        <v>65</v>
      </c>
      <c r="C26" s="7" t="s">
        <v>66</v>
      </c>
      <c r="D26" s="9">
        <v>9.1</v>
      </c>
      <c r="E26" s="10">
        <v>7.3</v>
      </c>
      <c r="F26" s="10"/>
      <c r="G26" s="8">
        <v>4.3</v>
      </c>
      <c r="H26" s="8"/>
      <c r="I26" s="9">
        <f>0.4*D26+0.2*(E26+F26)+0.4*(G26+H26)</f>
        <v>6.819999999999999</v>
      </c>
      <c r="J26" s="8"/>
      <c r="K26" s="9">
        <f>IF(ISBLANK(J26),I26,(I26+J26)/2)</f>
        <v>6.819999999999999</v>
      </c>
    </row>
    <row r="27" spans="1:11" ht="13.5">
      <c r="A27" s="7" t="s">
        <v>67</v>
      </c>
      <c r="B27" s="8" t="s">
        <v>68</v>
      </c>
      <c r="C27" s="7" t="s">
        <v>69</v>
      </c>
      <c r="D27" s="9">
        <v>7.2</v>
      </c>
      <c r="E27" s="10">
        <v>8.6</v>
      </c>
      <c r="F27" s="10"/>
      <c r="G27" s="8">
        <v>7.9</v>
      </c>
      <c r="H27" s="8"/>
      <c r="I27" s="9">
        <f>0.4*D27+0.2*(E27+F27)+0.4*(G27+H27)</f>
        <v>7.760000000000001</v>
      </c>
      <c r="J27" s="8"/>
      <c r="K27" s="9">
        <f>IF(ISBLANK(J27),I27,(I27+J27)/2)</f>
        <v>7.760000000000001</v>
      </c>
    </row>
    <row r="28" spans="1:11" ht="13.5">
      <c r="A28" s="7" t="s">
        <v>70</v>
      </c>
      <c r="B28" s="8" t="s">
        <v>71</v>
      </c>
      <c r="C28" s="7" t="s">
        <v>72</v>
      </c>
      <c r="D28" s="9">
        <v>10</v>
      </c>
      <c r="E28" s="10">
        <v>9.5</v>
      </c>
      <c r="F28" s="10"/>
      <c r="G28" s="8">
        <v>9.5</v>
      </c>
      <c r="H28" s="8"/>
      <c r="I28" s="9">
        <f>0.4*D28+0.2*(E28+F28)+0.4*(G28+H28)</f>
        <v>9.700000000000001</v>
      </c>
      <c r="J28" s="8"/>
      <c r="K28" s="9">
        <f>IF(ISBLANK(J28),I28,(I28+J28)/2)</f>
        <v>9.700000000000001</v>
      </c>
    </row>
    <row r="29" spans="1:11" ht="13.5">
      <c r="A29" s="7" t="s">
        <v>73</v>
      </c>
      <c r="B29" s="8" t="s">
        <v>74</v>
      </c>
      <c r="C29" s="7" t="s">
        <v>63</v>
      </c>
      <c r="D29" s="9">
        <v>10</v>
      </c>
      <c r="E29" s="10">
        <v>9.7</v>
      </c>
      <c r="F29" s="10"/>
      <c r="G29" s="8">
        <v>6.6</v>
      </c>
      <c r="H29" s="10">
        <f>G29*(-TIME(0,0,58)*0.5)</f>
        <v>-0.0022152777777777774</v>
      </c>
      <c r="I29" s="9">
        <f>0.4*D29+0.2*(E29+F29)+0.4*(G29+H29)</f>
        <v>8.579113888888887</v>
      </c>
      <c r="J29" s="8"/>
      <c r="K29" s="9">
        <f>IF(ISBLANK(J29),I29,(I29+J29)/2)</f>
        <v>8.579113888888887</v>
      </c>
    </row>
    <row r="30" spans="1:11" ht="13.5">
      <c r="A30" s="7" t="s">
        <v>75</v>
      </c>
      <c r="B30" s="8" t="s">
        <v>76</v>
      </c>
      <c r="C30" s="7" t="s">
        <v>77</v>
      </c>
      <c r="D30" s="9">
        <v>7.7</v>
      </c>
      <c r="E30" s="10">
        <v>6.4</v>
      </c>
      <c r="F30" s="10"/>
      <c r="G30" s="8">
        <v>7.5</v>
      </c>
      <c r="H30" s="8"/>
      <c r="I30" s="9">
        <f>0.4*D30+0.2*(E30+F30)+0.4*(G30+H30)</f>
        <v>7.36</v>
      </c>
      <c r="J30" s="8"/>
      <c r="K30" s="9">
        <f>IF(ISBLANK(J30),I30,(I30+J30)/2)</f>
        <v>7.36</v>
      </c>
    </row>
    <row r="31" spans="1:11" ht="13.5">
      <c r="A31" s="7" t="s">
        <v>78</v>
      </c>
      <c r="B31" s="8" t="s">
        <v>79</v>
      </c>
      <c r="C31" s="7" t="s">
        <v>69</v>
      </c>
      <c r="D31" s="9">
        <v>10</v>
      </c>
      <c r="E31" s="10">
        <v>8.6</v>
      </c>
      <c r="F31" s="10"/>
      <c r="G31" s="8">
        <v>7.1</v>
      </c>
      <c r="H31" s="8"/>
      <c r="I31" s="9">
        <f>0.4*D31+0.2*(E31+F31)+0.4*(G31+H31)</f>
        <v>8.559999999999999</v>
      </c>
      <c r="J31" s="8"/>
      <c r="K31" s="9">
        <f>IF(ISBLANK(J31),I31,(I31+J31)/2)</f>
        <v>8.559999999999999</v>
      </c>
    </row>
    <row r="32" spans="1:11" ht="13.5">
      <c r="A32" s="7" t="s">
        <v>80</v>
      </c>
      <c r="B32" s="8" t="s">
        <v>81</v>
      </c>
      <c r="C32" s="7" t="s">
        <v>82</v>
      </c>
      <c r="D32" s="9">
        <v>9.4</v>
      </c>
      <c r="E32" s="10">
        <v>7.6</v>
      </c>
      <c r="F32" s="10">
        <v>-0.5</v>
      </c>
      <c r="G32" s="8">
        <v>5.9</v>
      </c>
      <c r="H32" s="8"/>
      <c r="I32" s="9">
        <f>0.4*D32+0.2*(E32+F32)+0.4*(G32+H32)</f>
        <v>7.54</v>
      </c>
      <c r="J32" s="8"/>
      <c r="K32" s="9">
        <f>IF(ISBLANK(J32),I32,(I32+J32)/2)</f>
        <v>7.54</v>
      </c>
    </row>
    <row r="33" spans="1:11" ht="13.5">
      <c r="A33" s="7" t="s">
        <v>83</v>
      </c>
      <c r="B33" s="8" t="s">
        <v>84</v>
      </c>
      <c r="C33" s="7" t="s">
        <v>72</v>
      </c>
      <c r="D33" s="9">
        <v>10</v>
      </c>
      <c r="E33" s="10">
        <v>9.5</v>
      </c>
      <c r="F33" s="10"/>
      <c r="G33" s="8">
        <v>9.9</v>
      </c>
      <c r="H33" s="8"/>
      <c r="I33" s="9">
        <f>0.4*D33+0.2*(E33+F33)+0.4*(G33+H33)</f>
        <v>9.860000000000001</v>
      </c>
      <c r="J33" s="8"/>
      <c r="K33" s="9">
        <f>IF(ISBLANK(J33),I33,(I33+J33)/2)</f>
        <v>9.860000000000001</v>
      </c>
    </row>
    <row r="34" spans="1:11" ht="13.5">
      <c r="A34" s="7" t="s">
        <v>85</v>
      </c>
      <c r="B34" s="8" t="s">
        <v>86</v>
      </c>
      <c r="C34" s="7" t="s">
        <v>27</v>
      </c>
      <c r="D34" s="9">
        <v>9.1</v>
      </c>
      <c r="E34" s="10">
        <v>6.4</v>
      </c>
      <c r="F34" s="10"/>
      <c r="G34" s="8">
        <v>5.7</v>
      </c>
      <c r="H34" s="10">
        <f>G34*(-TIME(2,47,48)*0.5)</f>
        <v>-0.33210416666666664</v>
      </c>
      <c r="I34" s="9">
        <f>0.4*D34+0.2*(E34+F34)+0.4*(G34+H34)</f>
        <v>7.067158333333333</v>
      </c>
      <c r="J34" s="8"/>
      <c r="K34" s="9">
        <f>IF(ISBLANK(J34),I34,(I34+J34)/2)</f>
        <v>7.067158333333333</v>
      </c>
    </row>
    <row r="35" spans="1:13" ht="13.5">
      <c r="A35" s="7" t="s">
        <v>87</v>
      </c>
      <c r="B35" s="8" t="s">
        <v>88</v>
      </c>
      <c r="C35" s="7" t="s">
        <v>49</v>
      </c>
      <c r="D35" s="9">
        <v>9.4</v>
      </c>
      <c r="E35" s="10">
        <v>7.3</v>
      </c>
      <c r="F35" s="10"/>
      <c r="G35" s="8">
        <v>5.5</v>
      </c>
      <c r="H35" s="8"/>
      <c r="I35" s="9">
        <f>0.4*D35+0.2*(E35+F35)+0.4*(G35+H35)</f>
        <v>7.420000000000001</v>
      </c>
      <c r="J35" s="8"/>
      <c r="K35" s="9">
        <f>IF(ISBLANK(J35),I35,(I35+J35)/2)</f>
        <v>7.420000000000001</v>
      </c>
      <c r="M35" s="11"/>
    </row>
    <row r="36" spans="1:11" ht="13.5">
      <c r="A36" s="7" t="s">
        <v>89</v>
      </c>
      <c r="B36" s="8" t="s">
        <v>90</v>
      </c>
      <c r="C36" s="7" t="s">
        <v>35</v>
      </c>
      <c r="D36" s="9">
        <v>7.5</v>
      </c>
      <c r="E36" s="10">
        <v>9.2</v>
      </c>
      <c r="F36" s="10"/>
      <c r="G36" s="8">
        <v>4.9</v>
      </c>
      <c r="H36" s="8"/>
      <c r="I36" s="9">
        <f>0.4*D36+0.2*(E36+F36)+0.4*(G36+H36)</f>
        <v>6.8</v>
      </c>
      <c r="J36" s="8"/>
      <c r="K36" s="9">
        <f>IF(ISBLANK(J36),I36,(I36+J36)/2)</f>
        <v>6.8</v>
      </c>
    </row>
    <row r="37" spans="1:11" ht="13.5">
      <c r="A37" s="7" t="s">
        <v>91</v>
      </c>
      <c r="B37" s="8" t="s">
        <v>92</v>
      </c>
      <c r="C37" s="7" t="s">
        <v>82</v>
      </c>
      <c r="D37" s="9">
        <v>7.4</v>
      </c>
      <c r="E37" s="10">
        <v>7.6</v>
      </c>
      <c r="F37" s="10">
        <v>-0.5</v>
      </c>
      <c r="G37" s="8">
        <v>5.3</v>
      </c>
      <c r="H37" s="8"/>
      <c r="I37" s="9">
        <f>0.4*D37+0.2*(E37+F37)+0.4*(G37+H37)</f>
        <v>6.500000000000001</v>
      </c>
      <c r="J37" s="8"/>
      <c r="K37" s="9">
        <f>IF(ISBLANK(J37),I37,(I37+J37)/2)</f>
        <v>6.500000000000001</v>
      </c>
    </row>
    <row r="38" spans="1:11" ht="13.5">
      <c r="A38" s="7" t="s">
        <v>93</v>
      </c>
      <c r="B38" s="8" t="s">
        <v>94</v>
      </c>
      <c r="C38" s="7" t="s">
        <v>60</v>
      </c>
      <c r="D38" s="9">
        <v>10</v>
      </c>
      <c r="E38" s="10">
        <v>8.6</v>
      </c>
      <c r="F38" s="10"/>
      <c r="G38" s="8">
        <v>7.5</v>
      </c>
      <c r="H38" s="8"/>
      <c r="I38" s="9">
        <f>0.4*D38+0.2*(E38+F38)+0.4*(G38+H38)</f>
        <v>8.719999999999999</v>
      </c>
      <c r="J38" s="8"/>
      <c r="K38" s="9">
        <f>IF(ISBLANK(J38),I38,(I38+J38)/2)</f>
        <v>8.719999999999999</v>
      </c>
    </row>
    <row r="39" spans="1:11" ht="13.5">
      <c r="A39" s="7" t="s">
        <v>95</v>
      </c>
      <c r="B39" s="8" t="s">
        <v>96</v>
      </c>
      <c r="C39" s="7" t="s">
        <v>66</v>
      </c>
      <c r="D39" s="9">
        <v>8.3</v>
      </c>
      <c r="E39" s="10">
        <v>7.3</v>
      </c>
      <c r="F39" s="10"/>
      <c r="G39" s="8">
        <v>5.1</v>
      </c>
      <c r="H39" s="8"/>
      <c r="I39" s="9">
        <f>0.4*D39+0.2*(E39+F39)+0.4*(G39+H39)</f>
        <v>6.82</v>
      </c>
      <c r="J39" s="8"/>
      <c r="K39" s="9">
        <f>IF(ISBLANK(J39),I39,(I39+J39)/2)</f>
        <v>6.82</v>
      </c>
    </row>
    <row r="40" spans="1:11" ht="13.5">
      <c r="A40" s="7" t="s">
        <v>97</v>
      </c>
      <c r="B40" s="8" t="s">
        <v>98</v>
      </c>
      <c r="C40" s="7" t="s">
        <v>19</v>
      </c>
      <c r="D40" s="9">
        <v>10</v>
      </c>
      <c r="E40" s="10">
        <v>6.6</v>
      </c>
      <c r="F40" s="10"/>
      <c r="G40" s="8">
        <v>5.8</v>
      </c>
      <c r="H40" s="8"/>
      <c r="I40" s="9">
        <f>0.4*D40+0.2*(E40+F40)+0.4*(G40+H40)</f>
        <v>7.640000000000001</v>
      </c>
      <c r="J40" s="8"/>
      <c r="K40" s="9">
        <f>IF(ISBLANK(J40),I40,(I40+J40)/2)</f>
        <v>7.640000000000001</v>
      </c>
    </row>
    <row r="41" spans="1:11" ht="13.5">
      <c r="A41" s="7" t="s">
        <v>99</v>
      </c>
      <c r="B41" s="8" t="s">
        <v>100</v>
      </c>
      <c r="C41" s="7" t="s">
        <v>77</v>
      </c>
      <c r="D41" s="9">
        <v>10</v>
      </c>
      <c r="E41" s="10">
        <v>6.4</v>
      </c>
      <c r="F41" s="10"/>
      <c r="G41" s="8">
        <v>7.3</v>
      </c>
      <c r="H41" s="8"/>
      <c r="I41" s="9">
        <f>0.4*D41+0.2*(E41+F41)+0.4*(G41+H41)</f>
        <v>8.2</v>
      </c>
      <c r="J41" s="8"/>
      <c r="K41" s="9">
        <f>IF(ISBLANK(J41),I41,(I41+J41)/2)</f>
        <v>8.2</v>
      </c>
    </row>
    <row r="42" spans="1:11" ht="13.5">
      <c r="A42" s="7"/>
      <c r="B42" s="8"/>
      <c r="C42" s="7"/>
      <c r="D42" s="9"/>
      <c r="E42" s="9"/>
      <c r="F42" s="9"/>
      <c r="G42" s="8"/>
      <c r="H42" s="8"/>
      <c r="I42" s="9"/>
      <c r="J42" s="8"/>
      <c r="K42" s="8"/>
    </row>
    <row r="44" spans="1:11" ht="16.5">
      <c r="A44" s="12"/>
      <c r="B44" s="12" t="s">
        <v>101</v>
      </c>
      <c r="C44" s="12"/>
      <c r="D44" s="13">
        <f>AVERAGE(D6:D43)</f>
        <v>8.838888888888887</v>
      </c>
      <c r="E44" s="13">
        <f>AVERAGE(E6:E43)</f>
        <v>7.216666666666665</v>
      </c>
      <c r="F44" s="13">
        <f>AVERAGE(F6:F43)</f>
        <v>-1.2534782986111113</v>
      </c>
      <c r="G44" s="12">
        <f>AVERAGE(G6:G43)</f>
        <v>5.9</v>
      </c>
      <c r="H44" s="12"/>
      <c r="I44" s="13">
        <f>AVERAGE(I6:I43)</f>
        <v>7.295114396862139</v>
      </c>
      <c r="J44" s="12">
        <f>AVERAGE(J6:J43)</f>
        <v>7.9</v>
      </c>
      <c r="K44" s="13">
        <f>AVERAGE(K6:K43)</f>
        <v>7.340261902006172</v>
      </c>
    </row>
    <row r="46" spans="1:2" ht="13.5">
      <c r="A46" s="14"/>
      <c r="B46" s="14" t="s">
        <v>102</v>
      </c>
    </row>
  </sheetData>
  <sheetProtection selectLockedCells="1" selectUnlockedCells="1"/>
  <mergeCells count="1">
    <mergeCell ref="A2:K2"/>
  </mergeCells>
  <printOptions/>
  <pageMargins left="0.7875" right="0.7875" top="1.0541666666666667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meidanis </dc:creator>
  <cp:keywords/>
  <dc:description/>
  <cp:lastModifiedBy>Joao Meidanis</cp:lastModifiedBy>
  <dcterms:created xsi:type="dcterms:W3CDTF">2014-02-13T20:41:37Z</dcterms:created>
  <dcterms:modified xsi:type="dcterms:W3CDTF">2014-07-13T09:58:09Z</dcterms:modified>
  <cp:category/>
  <cp:version/>
  <cp:contentType/>
  <cp:contentStatus/>
  <cp:revision>60</cp:revision>
</cp:coreProperties>
</file>