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3" activeTab="0"/>
  </bookViews>
  <sheets>
    <sheet name="Sheet1" sheetId="1" r:id="rId1"/>
    <sheet name="P1" sheetId="2" r:id="rId2"/>
    <sheet name="Camp" sheetId="3" r:id="rId3"/>
  </sheets>
  <definedNames/>
  <calcPr fullCalcOnLoad="1"/>
</workbook>
</file>

<file path=xl/sharedStrings.xml><?xml version="1.0" encoding="utf-8"?>
<sst xmlns="http://schemas.openxmlformats.org/spreadsheetml/2006/main" count="282" uniqueCount="109">
  <si>
    <t>MC336B-2011s2</t>
  </si>
  <si>
    <t>Java</t>
  </si>
  <si>
    <t>Prolog</t>
  </si>
  <si>
    <t>Lisp</t>
  </si>
  <si>
    <t>Projeto</t>
  </si>
  <si>
    <t>Provas</t>
  </si>
  <si>
    <t>Aproveit.</t>
  </si>
  <si>
    <t>Exame</t>
  </si>
  <si>
    <t>Final</t>
  </si>
  <si>
    <t>Numero</t>
  </si>
  <si>
    <t>RA</t>
  </si>
  <si>
    <t>Nome</t>
  </si>
  <si>
    <t>Curso</t>
  </si>
  <si>
    <t>N</t>
  </si>
  <si>
    <t>M</t>
  </si>
  <si>
    <t>PE1</t>
  </si>
  <si>
    <t>PE2</t>
  </si>
  <si>
    <t>PE3</t>
  </si>
  <si>
    <t>PP</t>
  </si>
  <si>
    <t>PE</t>
  </si>
  <si>
    <t>NA</t>
  </si>
  <si>
    <t>NE</t>
  </si>
  <si>
    <t>NF</t>
  </si>
  <si>
    <t xml:space="preserve">Agnaldo Aparecido Esmael                </t>
  </si>
  <si>
    <t>G</t>
  </si>
  <si>
    <t xml:space="preserve">  </t>
  </si>
  <si>
    <t xml:space="preserve">Cleber de Lima Palmieri                 </t>
  </si>
  <si>
    <t xml:space="preserve">Francisco Fuentes Figueiredo Ventura    </t>
  </si>
  <si>
    <t>João Pedro Ferraresso Perondini</t>
  </si>
  <si>
    <t xml:space="preserve">Cejana Loose Pucci                      </t>
  </si>
  <si>
    <t xml:space="preserve">David de Jesus Santos                   </t>
  </si>
  <si>
    <t xml:space="preserve">Leandro Victor Fidelis                  </t>
  </si>
  <si>
    <t xml:space="preserve">Marcelo Lakatos                         </t>
  </si>
  <si>
    <t xml:space="preserve">Rafael Gustavo Vansan                   </t>
  </si>
  <si>
    <t>AA</t>
  </si>
  <si>
    <t xml:space="preserve">Alessandro Sanches Rodrigues            </t>
  </si>
  <si>
    <t xml:space="preserve">Lucas Baldasso                          </t>
  </si>
  <si>
    <t xml:space="preserve">Rafael Corrales Coronil Rheda           </t>
  </si>
  <si>
    <t xml:space="preserve">Renan Bergamaschi Serra Geraldi         </t>
  </si>
  <si>
    <t xml:space="preserve">Thiago Henrique Buoso Pinto             </t>
  </si>
  <si>
    <t xml:space="preserve">Wesley Martins Teles                    </t>
  </si>
  <si>
    <t xml:space="preserve">Lucas Facanali                          </t>
  </si>
  <si>
    <t>Rodrigo Nogueira de Oliveira</t>
  </si>
  <si>
    <t xml:space="preserve">André Santus                            </t>
  </si>
  <si>
    <t xml:space="preserve">Caio Cezar Correia                      </t>
  </si>
  <si>
    <t xml:space="preserve">Dalton Yuiti Kagohara                   </t>
  </si>
  <si>
    <t xml:space="preserve">Daniel Breves Ferreira                  </t>
  </si>
  <si>
    <t>AX</t>
  </si>
  <si>
    <t xml:space="preserve">Daniel Silva Kantor                     </t>
  </si>
  <si>
    <t xml:space="preserve">Denise Fugihara                         </t>
  </si>
  <si>
    <t xml:space="preserve">Felipe Jun Fujioka Shida                </t>
  </si>
  <si>
    <t xml:space="preserve">Fernanda Lima dos Santos                </t>
  </si>
  <si>
    <t xml:space="preserve">Gabriel Barros Zanoni Lopes Moreno      </t>
  </si>
  <si>
    <t xml:space="preserve">Gabriel dos Santos Sobral               </t>
  </si>
  <si>
    <t xml:space="preserve">Gustavo Lemes Leite Barbosa             </t>
  </si>
  <si>
    <t xml:space="preserve">Hugo Roberto Silva de Queiroz           </t>
  </si>
  <si>
    <t xml:space="preserve">Indy Tavares Virmond                    </t>
  </si>
  <si>
    <t xml:space="preserve">Marcelo Bazzani Pinto de Moura          </t>
  </si>
  <si>
    <t xml:space="preserve">Rinaldo de Oliveira Filho               </t>
  </si>
  <si>
    <t xml:space="preserve">Vitor Hugo de Sousa Ferreira            </t>
  </si>
  <si>
    <t xml:space="preserve">Anderson Teoli Nunciaroni               </t>
  </si>
  <si>
    <t xml:space="preserve">Conrado Fortes Andalafet                </t>
  </si>
  <si>
    <t xml:space="preserve">Felipe Jun Kajiya                       </t>
  </si>
  <si>
    <t xml:space="preserve">Fernando Cabral Casanova                </t>
  </si>
  <si>
    <t xml:space="preserve">Guilherme Bandeira Monteiro             </t>
  </si>
  <si>
    <t xml:space="preserve">Henrique Minoru Hattori                 </t>
  </si>
  <si>
    <t xml:space="preserve">Rafael Cortez Sanches                   </t>
  </si>
  <si>
    <t>Raul Alexandre Martins F. F. da S. Matos</t>
  </si>
  <si>
    <t xml:space="preserve">Ygor José Maniz Santos                  </t>
  </si>
  <si>
    <t>AB</t>
  </si>
  <si>
    <t xml:space="preserve">Fábio Orsi Silva Beihy                  </t>
  </si>
  <si>
    <t xml:space="preserve">Fernando Marinho Muller                 </t>
  </si>
  <si>
    <t xml:space="preserve">Rafael Carneiro Garcia                  </t>
  </si>
  <si>
    <t xml:space="preserve">Vinícius Belandrino Bardella            </t>
  </si>
  <si>
    <t xml:space="preserve">Ariela Pizzol Busato                    </t>
  </si>
  <si>
    <t xml:space="preserve">Thaís Harumi Yassuhara Kagaochi         </t>
  </si>
  <si>
    <t xml:space="preserve">Gabriel Pantaleão Sarraff               </t>
  </si>
  <si>
    <t xml:space="preserve">Thiago Rodrigues Santos                 </t>
  </si>
  <si>
    <t xml:space="preserve">Lucas Fernando Pinho Gaspar             </t>
  </si>
  <si>
    <t xml:space="preserve">Marcelo Mineto Garcia Duarte            </t>
  </si>
  <si>
    <t xml:space="preserve">Marcio Shimazaki Kubota                 </t>
  </si>
  <si>
    <t xml:space="preserve">Matheus Francisco Pizzatto              </t>
  </si>
  <si>
    <t xml:space="preserve">Lucas Neves Egídio                      </t>
  </si>
  <si>
    <t>Bruno Barbosa da Silva</t>
  </si>
  <si>
    <t>Francisco Alves de Lima Júnior</t>
  </si>
  <si>
    <t>#</t>
  </si>
  <si>
    <t>Eduardo Henrique Souza Lima M. Oliveira</t>
  </si>
  <si>
    <t>Média</t>
  </si>
  <si>
    <t>Presentes</t>
  </si>
  <si>
    <t>Nota</t>
  </si>
  <si>
    <t>RESPOSTAS</t>
  </si>
  <si>
    <t>PONTOS</t>
  </si>
  <si>
    <t>texto s/ poli.</t>
  </si>
  <si>
    <t>Gabarito</t>
  </si>
  <si>
    <t>A</t>
  </si>
  <si>
    <t>Acertaram</t>
  </si>
  <si>
    <t>Erraram</t>
  </si>
  <si>
    <t>Não responderam</t>
  </si>
  <si>
    <t>Soma</t>
  </si>
  <si>
    <t>p log p</t>
  </si>
  <si>
    <t>Entropia</t>
  </si>
  <si>
    <t>Momento</t>
  </si>
  <si>
    <t>Atraso</t>
  </si>
  <si>
    <t>Bruta</t>
  </si>
  <si>
    <t>de Entrega</t>
  </si>
  <si>
    <t>%</t>
  </si>
  <si>
    <t>Líquida</t>
  </si>
  <si>
    <t>DEADLINE</t>
  </si>
  <si>
    <t>GMT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</si>
</sst>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DD/MM/YY\ HH:MM"/>
    <numFmt numFmtId="168" formatCode="0.00%"/>
    <numFmt numFmtId="169" formatCode="MM/DD/YY\ HH:MM\ AM/PM"/>
  </numFmts>
  <fonts count="6">
    <font>
      <sz val="10"/>
      <name val="Arial"/>
      <family val="2"/>
    </font>
    <font>
      <sz val="10"/>
      <color indexed="16"/>
      <name val="Arial"/>
      <family val="2"/>
    </font>
    <font>
      <b/>
      <sz val="10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4" fontId="2" fillId="2" borderId="0" xfId="0" applyFont="1" applyFill="1" applyAlignment="1">
      <alignment horizontal="center" wrapText="1"/>
    </xf>
    <xf numFmtId="164" fontId="3" fillId="0" borderId="0" xfId="0" applyFont="1" applyAlignment="1">
      <alignment/>
    </xf>
    <xf numFmtId="164" fontId="2" fillId="2" borderId="0" xfId="0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2" borderId="0" xfId="0" applyFont="1" applyFill="1" applyAlignment="1">
      <alignment horizontal="left" wrapText="1"/>
    </xf>
    <xf numFmtId="164" fontId="4" fillId="2" borderId="0" xfId="0" applyFont="1" applyFill="1" applyAlignment="1">
      <alignment horizontal="center" wrapText="1"/>
    </xf>
    <xf numFmtId="165" fontId="4" fillId="0" borderId="0" xfId="0" applyNumberFormat="1" applyFont="1" applyAlignment="1">
      <alignment horizontal="center"/>
    </xf>
    <xf numFmtId="164" fontId="4" fillId="2" borderId="0" xfId="0" applyFont="1" applyFill="1" applyAlignment="1">
      <alignment horizontal="left" wrapText="1"/>
    </xf>
    <xf numFmtId="164" fontId="4" fillId="2" borderId="0" xfId="0" applyFont="1" applyFill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4" fontId="5" fillId="0" borderId="0" xfId="0" applyFont="1" applyAlignment="1">
      <alignment/>
    </xf>
    <xf numFmtId="164" fontId="0" fillId="0" borderId="0" xfId="0" applyFont="1" applyFill="1" applyAlignment="1">
      <alignment horizontal="center"/>
    </xf>
    <xf numFmtId="165" fontId="0" fillId="0" borderId="0" xfId="0" applyNumberFormat="1" applyAlignment="1">
      <alignment/>
    </xf>
    <xf numFmtId="165" fontId="2" fillId="2" borderId="0" xfId="0" applyNumberFormat="1" applyFont="1" applyFill="1" applyAlignment="1">
      <alignment horizontal="center" wrapText="1"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5" fillId="0" borderId="0" xfId="0" applyFont="1" applyAlignment="1">
      <alignment horizontal="center"/>
    </xf>
    <xf numFmtId="169" fontId="0" fillId="0" borderId="0" xfId="0" applyNumberFormat="1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titled1" xfId="20"/>
  </cellStyles>
  <dxfs count="1">
    <dxf>
      <font>
        <b val="0"/>
        <color rgb="FF8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selection activeCell="M1" sqref="M1:N65536"/>
    </sheetView>
  </sheetViews>
  <sheetFormatPr defaultColWidth="12.57421875" defaultRowHeight="12.75"/>
  <cols>
    <col min="1" max="1" width="9.421875" style="1" customWidth="1"/>
    <col min="2" max="2" width="10.28125" style="1" customWidth="1"/>
    <col min="3" max="3" width="39.00390625" style="1" customWidth="1"/>
    <col min="4" max="4" width="8.7109375" style="1" customWidth="1"/>
    <col min="5" max="5" width="2.7109375" style="1" customWidth="1"/>
    <col min="6" max="6" width="4.140625" style="1" customWidth="1"/>
    <col min="7" max="7" width="7.57421875" style="2" customWidth="1"/>
    <col min="8" max="10" width="7.57421875" style="3" customWidth="1"/>
    <col min="11" max="11" width="7.57421875" style="2" customWidth="1"/>
    <col min="12" max="12" width="9.00390625" style="3" customWidth="1"/>
    <col min="13" max="13" width="8.00390625" style="2" customWidth="1"/>
    <col min="14" max="14" width="8.00390625" style="3" customWidth="1"/>
    <col min="15" max="16384" width="11.57421875" style="1" customWidth="1"/>
  </cols>
  <sheetData>
    <row r="1" spans="1:14" ht="23.25">
      <c r="A1" s="4" t="s">
        <v>0</v>
      </c>
      <c r="B1"/>
      <c r="C1" s="5"/>
      <c r="D1" s="4"/>
      <c r="E1" s="4"/>
      <c r="F1" s="6"/>
      <c r="G1" s="7" t="s">
        <v>1</v>
      </c>
      <c r="H1" s="7" t="s">
        <v>2</v>
      </c>
      <c r="I1" s="7" t="s">
        <v>3</v>
      </c>
      <c r="J1" s="7" t="s">
        <v>4</v>
      </c>
      <c r="K1" s="7" t="s">
        <v>5</v>
      </c>
      <c r="L1" s="7" t="s">
        <v>6</v>
      </c>
      <c r="M1" s="7" t="s">
        <v>7</v>
      </c>
      <c r="N1" s="7" t="s">
        <v>8</v>
      </c>
    </row>
    <row r="2" spans="1:14" ht="12.75">
      <c r="A2" s="4" t="s">
        <v>9</v>
      </c>
      <c r="B2" s="4" t="s">
        <v>10</v>
      </c>
      <c r="C2" s="8" t="s">
        <v>11</v>
      </c>
      <c r="D2" s="4" t="s">
        <v>12</v>
      </c>
      <c r="E2" s="4" t="s">
        <v>13</v>
      </c>
      <c r="F2" s="6" t="s">
        <v>14</v>
      </c>
      <c r="G2" s="7" t="s">
        <v>15</v>
      </c>
      <c r="H2" s="7" t="s">
        <v>16</v>
      </c>
      <c r="I2" s="7" t="s">
        <v>17</v>
      </c>
      <c r="J2" s="7" t="s">
        <v>18</v>
      </c>
      <c r="K2" s="7" t="s">
        <v>19</v>
      </c>
      <c r="L2" s="7" t="s">
        <v>20</v>
      </c>
      <c r="M2" s="7" t="s">
        <v>21</v>
      </c>
      <c r="N2" s="7" t="s">
        <v>22</v>
      </c>
    </row>
    <row r="3" spans="1:14" ht="12.75">
      <c r="A3" s="9">
        <v>1</v>
      </c>
      <c r="B3">
        <v>7908</v>
      </c>
      <c r="C3" t="s">
        <v>23</v>
      </c>
      <c r="D3">
        <v>42</v>
      </c>
      <c r="E3" t="s">
        <v>24</v>
      </c>
      <c r="F3" t="s">
        <v>25</v>
      </c>
      <c r="G3" s="10">
        <f>'P1'!V5</f>
        <v>4.7368421052631575</v>
      </c>
      <c r="H3" s="2">
        <v>4</v>
      </c>
      <c r="I3" s="2">
        <v>5.5</v>
      </c>
      <c r="J3" s="2">
        <f>Camp!G3</f>
        <v>7.2</v>
      </c>
      <c r="K3" s="2">
        <f>(G3+H3+I3)/3</f>
        <v>4.745614035087719</v>
      </c>
      <c r="L3" s="2">
        <f>0.3*J3+0.7*K3</f>
        <v>5.481929824561405</v>
      </c>
      <c r="N3" s="2">
        <f>IF(AND(L3&gt;=5,G3&gt;=4,H3&gt;=4,I3&gt;=4),L3,(L3+M3)/2)</f>
        <v>5.481929824561405</v>
      </c>
    </row>
    <row r="4" spans="1:14" ht="13.5">
      <c r="A4" s="9">
        <f>A3+1</f>
        <v>2</v>
      </c>
      <c r="B4">
        <v>42678</v>
      </c>
      <c r="C4" t="s">
        <v>26</v>
      </c>
      <c r="D4">
        <v>49</v>
      </c>
      <c r="E4" t="s">
        <v>24</v>
      </c>
      <c r="F4" t="s">
        <v>25</v>
      </c>
      <c r="G4" s="10">
        <f>'P1'!V6</f>
        <v>4.2105263157894735</v>
      </c>
      <c r="H4" s="2">
        <v>4</v>
      </c>
      <c r="I4" s="2">
        <v>3.5</v>
      </c>
      <c r="J4" s="2">
        <f>Camp!G4</f>
        <v>0</v>
      </c>
      <c r="K4" s="2">
        <f>(G4+H4+I4)/3</f>
        <v>3.903508771929824</v>
      </c>
      <c r="L4" s="2">
        <f>0.3*J4+0.7*K4</f>
        <v>2.732456140350877</v>
      </c>
      <c r="M4" s="2">
        <v>2.5</v>
      </c>
      <c r="N4" s="2">
        <f>IF(AND(L4&gt;=5,G4&gt;=4,H4&gt;=4,I4&gt;=4),L4,(L4+M4)/2)</f>
        <v>2.6162280701754383</v>
      </c>
    </row>
    <row r="5" spans="1:14" ht="12.75">
      <c r="A5" s="9">
        <f>A4+1</f>
        <v>3</v>
      </c>
      <c r="B5">
        <v>43638</v>
      </c>
      <c r="C5" t="s">
        <v>27</v>
      </c>
      <c r="D5">
        <v>42</v>
      </c>
      <c r="E5" t="s">
        <v>24</v>
      </c>
      <c r="F5" t="s">
        <v>25</v>
      </c>
      <c r="G5" s="10">
        <f>'P1'!V7</f>
        <v>0</v>
      </c>
      <c r="H5" s="2"/>
      <c r="I5" s="2"/>
      <c r="J5" s="2">
        <f>Camp!G5</f>
        <v>0</v>
      </c>
      <c r="K5" s="2">
        <f>(G5+H5+I5)/3</f>
        <v>0</v>
      </c>
      <c r="L5" s="2">
        <f>0.3*J5+0.7*K5</f>
        <v>0</v>
      </c>
      <c r="N5" s="2">
        <f>IF(AND(L5&gt;=5,G5&gt;=4,H5&gt;=4,I5&gt;=4),L5,(L5+M5)/2)</f>
        <v>0</v>
      </c>
    </row>
    <row r="6" spans="1:14" ht="12.75">
      <c r="A6" s="9">
        <f>A5+1</f>
        <v>4</v>
      </c>
      <c r="B6">
        <v>44238</v>
      </c>
      <c r="C6" t="s">
        <v>28</v>
      </c>
      <c r="D6">
        <v>42</v>
      </c>
      <c r="E6" t="s">
        <v>24</v>
      </c>
      <c r="F6"/>
      <c r="G6" s="10"/>
      <c r="H6" s="2">
        <v>2</v>
      </c>
      <c r="I6" s="2"/>
      <c r="J6" s="2">
        <f>Camp!G6</f>
        <v>0</v>
      </c>
      <c r="K6" s="2">
        <f>(G6+H6+I6)/3</f>
        <v>0.6666666666666666</v>
      </c>
      <c r="L6" s="2">
        <f>0.3*J6+0.7*K6</f>
        <v>0.4666666666666667</v>
      </c>
      <c r="N6" s="2">
        <f>IF(AND(L6&gt;=5,G6&gt;=4,H6&gt;=4,I6&gt;=4),L6,(L6+M6)/2)</f>
        <v>0.23333333333333334</v>
      </c>
    </row>
    <row r="7" spans="1:14" ht="13.5">
      <c r="A7" s="9">
        <f>A6+1</f>
        <v>5</v>
      </c>
      <c r="B7">
        <v>59712</v>
      </c>
      <c r="C7" t="s">
        <v>29</v>
      </c>
      <c r="D7">
        <v>49</v>
      </c>
      <c r="E7" t="s">
        <v>24</v>
      </c>
      <c r="F7" t="s">
        <v>25</v>
      </c>
      <c r="G7" s="10">
        <f>'P1'!V8</f>
        <v>8.68421052631579</v>
      </c>
      <c r="H7" s="2">
        <v>5</v>
      </c>
      <c r="I7" s="2">
        <v>2</v>
      </c>
      <c r="J7" s="2">
        <f>Camp!G7</f>
        <v>6.9</v>
      </c>
      <c r="K7" s="2">
        <f>(G7+H7+I7)/3</f>
        <v>5.228070175438597</v>
      </c>
      <c r="L7" s="2">
        <f>0.3*J7+0.7*K7</f>
        <v>5.729649122807018</v>
      </c>
      <c r="M7" s="2">
        <v>9.5</v>
      </c>
      <c r="N7" s="2">
        <f>IF(AND(L7&gt;=5,G7&gt;=4,H7&gt;=4,I7&gt;=4),L7,(L7+M7)/2)</f>
        <v>7.614824561403509</v>
      </c>
    </row>
    <row r="8" spans="1:14" ht="13.5">
      <c r="A8" s="9">
        <f>A7+1</f>
        <v>6</v>
      </c>
      <c r="B8">
        <v>60071</v>
      </c>
      <c r="C8" t="s">
        <v>30</v>
      </c>
      <c r="D8">
        <v>49</v>
      </c>
      <c r="E8" t="s">
        <v>24</v>
      </c>
      <c r="F8" t="s">
        <v>25</v>
      </c>
      <c r="G8" s="10">
        <f>'P1'!V9</f>
        <v>8.421052631578947</v>
      </c>
      <c r="H8" s="2">
        <v>6.5</v>
      </c>
      <c r="I8" s="2">
        <v>5</v>
      </c>
      <c r="J8" s="2">
        <f>Camp!G8</f>
        <v>0</v>
      </c>
      <c r="K8" s="2">
        <f>(G8+H8+I8)/3</f>
        <v>6.640350877192982</v>
      </c>
      <c r="L8" s="2">
        <f>0.3*J8+0.7*K8</f>
        <v>4.648245614035088</v>
      </c>
      <c r="M8" s="2">
        <v>6.5</v>
      </c>
      <c r="N8" s="2">
        <f>IF(AND(L8&gt;=5,G8&gt;=4,H8&gt;=4,I8&gt;=4),L8,(L8+M8)/2)</f>
        <v>5.5741228070175435</v>
      </c>
    </row>
    <row r="9" spans="1:14" ht="12.75">
      <c r="A9" s="9">
        <f>A8+1</f>
        <v>7</v>
      </c>
      <c r="B9">
        <v>62188</v>
      </c>
      <c r="C9" t="s">
        <v>31</v>
      </c>
      <c r="D9">
        <v>49</v>
      </c>
      <c r="E9" t="s">
        <v>24</v>
      </c>
      <c r="F9" t="s">
        <v>25</v>
      </c>
      <c r="G9" s="10">
        <f>'P1'!V10</f>
        <v>9.473684210526315</v>
      </c>
      <c r="H9" s="2">
        <v>9.5</v>
      </c>
      <c r="I9" s="2">
        <v>9.5</v>
      </c>
      <c r="J9" s="2">
        <f>Camp!G9</f>
        <v>9.6</v>
      </c>
      <c r="K9" s="2">
        <f>(G9+H9+I9)/3</f>
        <v>9.491228070175438</v>
      </c>
      <c r="L9" s="2">
        <f>0.3*J9+0.7*K9</f>
        <v>9.523859649122809</v>
      </c>
      <c r="N9" s="2">
        <f>IF(AND(L9&gt;=5,G9&gt;=4,H9&gt;=4,I9&gt;=4),L9,(L9+M9)/2)</f>
        <v>9.523859649122809</v>
      </c>
    </row>
    <row r="10" spans="1:14" ht="12.75">
      <c r="A10" s="9">
        <f>A9+1</f>
        <v>8</v>
      </c>
      <c r="B10">
        <v>62730</v>
      </c>
      <c r="C10" t="s">
        <v>32</v>
      </c>
      <c r="D10">
        <v>49</v>
      </c>
      <c r="E10" t="s">
        <v>24</v>
      </c>
      <c r="F10" t="s">
        <v>25</v>
      </c>
      <c r="G10" s="10">
        <f>'P1'!V11</f>
        <v>8.68421052631579</v>
      </c>
      <c r="H10" s="2">
        <v>6</v>
      </c>
      <c r="I10" s="2">
        <v>6.5</v>
      </c>
      <c r="J10" s="2">
        <f>Camp!G10</f>
        <v>4.4</v>
      </c>
      <c r="K10" s="2">
        <f>(G10+H10+I10)/3</f>
        <v>7.061403508771929</v>
      </c>
      <c r="L10" s="2">
        <f>0.3*J10+0.7*K10</f>
        <v>6.262982456140351</v>
      </c>
      <c r="N10" s="2">
        <f>IF(AND(L10&gt;=5,G10&gt;=4,H10&gt;=4,I10&gt;=4),L10,(L10+M10)/2)</f>
        <v>6.262982456140351</v>
      </c>
    </row>
    <row r="11" spans="1:14" ht="13.5">
      <c r="A11" s="9">
        <f>A10+1</f>
        <v>9</v>
      </c>
      <c r="B11">
        <v>63828</v>
      </c>
      <c r="C11" t="s">
        <v>33</v>
      </c>
      <c r="D11">
        <v>34</v>
      </c>
      <c r="E11" t="s">
        <v>24</v>
      </c>
      <c r="F11" t="s">
        <v>34</v>
      </c>
      <c r="G11" s="10">
        <f>'P1'!V12</f>
        <v>6.842105263157895</v>
      </c>
      <c r="H11" s="2">
        <v>2.5</v>
      </c>
      <c r="I11" s="2">
        <v>4.5</v>
      </c>
      <c r="J11" s="2">
        <f>Camp!G11</f>
        <v>0</v>
      </c>
      <c r="K11" s="2">
        <f>(G11+H11+I11)/3</f>
        <v>4.614035087719298</v>
      </c>
      <c r="L11" s="2">
        <f>0.3*J11+0.7*K11</f>
        <v>3.229824561403509</v>
      </c>
      <c r="M11" s="2">
        <v>6</v>
      </c>
      <c r="N11" s="2">
        <f>IF(AND(L11&gt;=5,G11&gt;=4,H11&gt;=4,I11&gt;=4),L11,(L11+M11)/2)</f>
        <v>4.614912280701755</v>
      </c>
    </row>
    <row r="12" spans="1:14" ht="12.75">
      <c r="A12" s="9">
        <f>A11+1</f>
        <v>10</v>
      </c>
      <c r="B12">
        <v>80508</v>
      </c>
      <c r="C12" t="s">
        <v>35</v>
      </c>
      <c r="D12">
        <v>49</v>
      </c>
      <c r="E12" t="s">
        <v>24</v>
      </c>
      <c r="F12" t="s">
        <v>25</v>
      </c>
      <c r="G12" s="10">
        <f>'P1'!V13</f>
        <v>5.526315789473684</v>
      </c>
      <c r="H12" s="2">
        <v>2.5</v>
      </c>
      <c r="I12" s="2">
        <v>0</v>
      </c>
      <c r="J12" s="2">
        <f>Camp!G12</f>
        <v>5.753029901989211</v>
      </c>
      <c r="K12" s="2">
        <f>(G12+H12+I12)/3</f>
        <v>2.675438596491228</v>
      </c>
      <c r="L12" s="2">
        <f>0.3*J12+0.7*K12</f>
        <v>3.5987159881406234</v>
      </c>
      <c r="N12" s="2">
        <f>IF(AND(L12&gt;=5,G12&gt;=4,H12&gt;=4,I12&gt;=4),L12,(L12+M12)/2)</f>
        <v>1.7993579940703117</v>
      </c>
    </row>
    <row r="13" spans="1:14" ht="13.5">
      <c r="A13" s="9">
        <f>A12+1</f>
        <v>11</v>
      </c>
      <c r="B13">
        <v>81959</v>
      </c>
      <c r="C13" t="s">
        <v>36</v>
      </c>
      <c r="D13">
        <v>49</v>
      </c>
      <c r="E13" t="s">
        <v>24</v>
      </c>
      <c r="F13" t="s">
        <v>25</v>
      </c>
      <c r="G13" s="10">
        <f>'P1'!V14</f>
        <v>7.105263157894737</v>
      </c>
      <c r="H13" s="2">
        <v>3</v>
      </c>
      <c r="I13" s="2">
        <v>2.5</v>
      </c>
      <c r="J13" s="2">
        <f>Camp!G13</f>
        <v>7.3</v>
      </c>
      <c r="K13" s="2">
        <f>(G13+H13+I13)/3</f>
        <v>4.201754385964912</v>
      </c>
      <c r="L13" s="2">
        <f>0.3*J13+0.7*K13</f>
        <v>5.131228070175439</v>
      </c>
      <c r="M13" s="2">
        <v>7</v>
      </c>
      <c r="N13" s="2">
        <f>IF(AND(L13&gt;=5,G13&gt;=4,H13&gt;=4,I13&gt;=4),L13,(L13+M13)/2)</f>
        <v>6.0656140350877195</v>
      </c>
    </row>
    <row r="14" spans="1:14" ht="13.5">
      <c r="A14" s="9">
        <f>A13+1</f>
        <v>12</v>
      </c>
      <c r="B14">
        <v>82530</v>
      </c>
      <c r="C14" t="s">
        <v>37</v>
      </c>
      <c r="D14">
        <v>42</v>
      </c>
      <c r="E14" t="s">
        <v>24</v>
      </c>
      <c r="F14" t="s">
        <v>25</v>
      </c>
      <c r="G14" s="10">
        <f>'P1'!V15</f>
        <v>6.578947368421052</v>
      </c>
      <c r="H14" s="2">
        <v>1</v>
      </c>
      <c r="I14" s="2">
        <v>3</v>
      </c>
      <c r="J14" s="2">
        <f>Camp!G14</f>
        <v>0</v>
      </c>
      <c r="K14" s="2">
        <f>(G14+H14+I14)/3</f>
        <v>3.5263157894736836</v>
      </c>
      <c r="L14" s="2">
        <f>0.3*J14+0.7*K14</f>
        <v>2.468421052631579</v>
      </c>
      <c r="M14" s="2">
        <v>3.5</v>
      </c>
      <c r="N14" s="2">
        <f>IF(AND(L14&gt;=5,G14&gt;=4,H14&gt;=4,I14&gt;=4),L14,(L14+M14)/2)</f>
        <v>2.984210526315789</v>
      </c>
    </row>
    <row r="15" spans="1:14" ht="13.5">
      <c r="A15" s="9">
        <f>A14+1</f>
        <v>13</v>
      </c>
      <c r="B15">
        <v>82626</v>
      </c>
      <c r="C15" t="s">
        <v>38</v>
      </c>
      <c r="D15">
        <v>49</v>
      </c>
      <c r="E15" t="s">
        <v>24</v>
      </c>
      <c r="F15" t="s">
        <v>25</v>
      </c>
      <c r="G15" s="10">
        <f>'P1'!V16</f>
        <v>7.631578947368421</v>
      </c>
      <c r="H15" s="2">
        <v>3.5</v>
      </c>
      <c r="I15" s="2">
        <v>2</v>
      </c>
      <c r="J15" s="2">
        <f>Camp!G15</f>
        <v>6</v>
      </c>
      <c r="K15" s="2">
        <f>(G15+H15+I15)/3</f>
        <v>4.37719298245614</v>
      </c>
      <c r="L15" s="2">
        <f>0.3*J15+0.7*K15</f>
        <v>4.864035087719299</v>
      </c>
      <c r="M15" s="2">
        <v>4.5</v>
      </c>
      <c r="N15" s="2">
        <f>IF(AND(L15&gt;=5,G15&gt;=4,H15&gt;=4,I15&gt;=4),L15,(L15+M15)/2)</f>
        <v>4.682017543859649</v>
      </c>
    </row>
    <row r="16" spans="1:14" ht="13.5">
      <c r="A16" s="9">
        <f>A15+1</f>
        <v>14</v>
      </c>
      <c r="B16">
        <v>82916</v>
      </c>
      <c r="C16" t="s">
        <v>39</v>
      </c>
      <c r="D16">
        <v>49</v>
      </c>
      <c r="E16" t="s">
        <v>24</v>
      </c>
      <c r="F16" t="s">
        <v>25</v>
      </c>
      <c r="G16" s="10">
        <f>'P1'!V17</f>
        <v>6.842105263157895</v>
      </c>
      <c r="H16" s="2">
        <v>3</v>
      </c>
      <c r="I16" s="2">
        <v>6.5</v>
      </c>
      <c r="J16" s="2">
        <f>Camp!G16</f>
        <v>7.2</v>
      </c>
      <c r="K16" s="2">
        <f>(G16+H16+I16)/3</f>
        <v>5.447368421052631</v>
      </c>
      <c r="L16" s="2">
        <f>0.3*J16+0.7*K16</f>
        <v>5.973157894736842</v>
      </c>
      <c r="M16" s="2">
        <v>5.5</v>
      </c>
      <c r="N16" s="2">
        <f>IF(AND(L16&gt;=5,G16&gt;=4,H16&gt;=4,I16&gt;=4),L16,(L16+M16)/2)</f>
        <v>5.736578947368422</v>
      </c>
    </row>
    <row r="17" spans="1:14" ht="13.5">
      <c r="A17" s="9">
        <f>A16+1</f>
        <v>15</v>
      </c>
      <c r="B17">
        <v>83083</v>
      </c>
      <c r="C17" t="s">
        <v>40</v>
      </c>
      <c r="D17">
        <v>49</v>
      </c>
      <c r="E17" t="s">
        <v>24</v>
      </c>
      <c r="F17" t="s">
        <v>25</v>
      </c>
      <c r="G17" s="10">
        <f>'P1'!V18</f>
        <v>7.105263157894737</v>
      </c>
      <c r="H17" s="2">
        <v>4</v>
      </c>
      <c r="I17" s="2"/>
      <c r="J17" s="2">
        <f>Camp!G17</f>
        <v>0</v>
      </c>
      <c r="K17" s="2">
        <f>(G17+H17+I17)/3</f>
        <v>3.7017543859649122</v>
      </c>
      <c r="L17" s="2">
        <f>0.3*J17+0.7*K17</f>
        <v>2.591228070175439</v>
      </c>
      <c r="N17" s="2">
        <f>IF(AND(L17&gt;=5,G17&gt;=4,H17&gt;=4,I17&gt;=4),L17,(L17+M17)/2)</f>
        <v>1.2956140350877194</v>
      </c>
    </row>
    <row r="18" spans="1:14" ht="12.75">
      <c r="A18" s="9">
        <f>A17+1</f>
        <v>16</v>
      </c>
      <c r="B18">
        <v>83796</v>
      </c>
      <c r="C18" t="s">
        <v>41</v>
      </c>
      <c r="D18">
        <v>42</v>
      </c>
      <c r="E18" t="s">
        <v>24</v>
      </c>
      <c r="F18" t="s">
        <v>25</v>
      </c>
      <c r="G18" s="10">
        <f>'P1'!V19</f>
        <v>2.3684210526315788</v>
      </c>
      <c r="H18" s="2">
        <v>2</v>
      </c>
      <c r="I18" s="2"/>
      <c r="J18" s="2">
        <f>Camp!G18</f>
        <v>0</v>
      </c>
      <c r="K18" s="2">
        <f>(G18+H18+I18)/3</f>
        <v>1.4561403508771928</v>
      </c>
      <c r="L18" s="2">
        <f>0.3*J18+0.7*K18</f>
        <v>1.0192982456140351</v>
      </c>
      <c r="N18" s="2">
        <f>IF(AND(L18&gt;=5,G18&gt;=4,H18&gt;=4,I18&gt;=4),L18,(L18+M18)/2)</f>
        <v>0.5096491228070176</v>
      </c>
    </row>
    <row r="19" spans="1:14" ht="13.5">
      <c r="A19" s="9">
        <f>A18+1</f>
        <v>17</v>
      </c>
      <c r="B19">
        <v>84095</v>
      </c>
      <c r="C19" t="s">
        <v>42</v>
      </c>
      <c r="D19">
        <v>42</v>
      </c>
      <c r="E19" t="s">
        <v>24</v>
      </c>
      <c r="F19"/>
      <c r="G19" s="10">
        <f>'P1'!V20</f>
        <v>4.473684210526316</v>
      </c>
      <c r="H19" s="2">
        <v>2.5</v>
      </c>
      <c r="I19" s="2">
        <v>4.5</v>
      </c>
      <c r="J19" s="2">
        <f>Camp!G19</f>
        <v>4.3</v>
      </c>
      <c r="K19" s="2">
        <f>(G19+H19+I19)/3</f>
        <v>3.824561403508772</v>
      </c>
      <c r="L19" s="2">
        <f>0.3*J19+0.7*K19</f>
        <v>3.9671929824561407</v>
      </c>
      <c r="M19" s="2">
        <v>9.5</v>
      </c>
      <c r="N19" s="2">
        <f>IF(AND(L19&gt;=5,G19&gt;=4,H19&gt;=4,I19&gt;=4),L19,(L19+M19)/2)</f>
        <v>6.73359649122807</v>
      </c>
    </row>
    <row r="20" spans="1:14" ht="12.75">
      <c r="A20" s="9">
        <f>A19+1</f>
        <v>18</v>
      </c>
      <c r="B20">
        <v>90394</v>
      </c>
      <c r="C20" t="s">
        <v>43</v>
      </c>
      <c r="D20">
        <v>49</v>
      </c>
      <c r="E20" t="s">
        <v>24</v>
      </c>
      <c r="F20" t="s">
        <v>25</v>
      </c>
      <c r="G20" s="10">
        <f>'P1'!V21</f>
        <v>8.421052631578947</v>
      </c>
      <c r="H20" s="2">
        <v>6</v>
      </c>
      <c r="I20" s="2">
        <v>4.5</v>
      </c>
      <c r="J20" s="2">
        <f>Camp!G20</f>
        <v>7.2</v>
      </c>
      <c r="K20" s="2">
        <f>(G20+H20+I20)/3</f>
        <v>6.307017543859648</v>
      </c>
      <c r="L20" s="2">
        <f>0.3*J20+0.7*K20</f>
        <v>6.574912280701755</v>
      </c>
      <c r="N20" s="2">
        <f>IF(AND(L20&gt;=5,G20&gt;=4,H20&gt;=4,I20&gt;=4),L20,(L20+M20)/2)</f>
        <v>6.574912280701755</v>
      </c>
    </row>
    <row r="21" spans="1:14" ht="12.75">
      <c r="A21" s="9">
        <f>A20+1</f>
        <v>19</v>
      </c>
      <c r="B21">
        <v>90589</v>
      </c>
      <c r="C21" t="s">
        <v>44</v>
      </c>
      <c r="D21">
        <v>34</v>
      </c>
      <c r="E21" t="s">
        <v>24</v>
      </c>
      <c r="F21" t="s">
        <v>34</v>
      </c>
      <c r="G21" s="10">
        <f>'P1'!V22</f>
        <v>0</v>
      </c>
      <c r="H21" s="2"/>
      <c r="I21" s="2"/>
      <c r="J21" s="2">
        <f>Camp!G21</f>
        <v>0</v>
      </c>
      <c r="K21" s="2">
        <f>(G21+H21+I21)/3</f>
        <v>0</v>
      </c>
      <c r="L21" s="2">
        <f>0.3*J21+0.7*K21</f>
        <v>0</v>
      </c>
      <c r="N21" s="2">
        <f>IF(AND(L21&gt;=5,G21&gt;=4,H21&gt;=4,I21&gt;=4),L21,(L21+M21)/2)</f>
        <v>0</v>
      </c>
    </row>
    <row r="22" spans="1:14" ht="12.75">
      <c r="A22" s="9">
        <f>A21+1</f>
        <v>20</v>
      </c>
      <c r="B22">
        <v>90811</v>
      </c>
      <c r="C22" t="s">
        <v>45</v>
      </c>
      <c r="D22">
        <v>49</v>
      </c>
      <c r="E22" t="s">
        <v>24</v>
      </c>
      <c r="F22" t="s">
        <v>25</v>
      </c>
      <c r="G22" s="10">
        <f>'P1'!V23</f>
        <v>8.157894736842104</v>
      </c>
      <c r="H22" s="2">
        <v>4.5</v>
      </c>
      <c r="I22" s="2">
        <v>6</v>
      </c>
      <c r="J22" s="2">
        <f>Camp!G22</f>
        <v>7.4</v>
      </c>
      <c r="K22" s="2">
        <f>(G22+H22+I22)/3</f>
        <v>6.219298245614034</v>
      </c>
      <c r="L22" s="2">
        <f>0.3*J22+0.7*K22</f>
        <v>6.573508771929825</v>
      </c>
      <c r="N22" s="2">
        <f>IF(AND(L22&gt;=5,G22&gt;=4,H22&gt;=4,I22&gt;=4),L22,(L22+M22)/2)</f>
        <v>6.573508771929825</v>
      </c>
    </row>
    <row r="23" spans="1:14" ht="13.5">
      <c r="A23" s="9">
        <f>A22+1</f>
        <v>21</v>
      </c>
      <c r="B23">
        <v>90815</v>
      </c>
      <c r="C23" t="s">
        <v>46</v>
      </c>
      <c r="D23">
        <v>34</v>
      </c>
      <c r="E23" t="s">
        <v>24</v>
      </c>
      <c r="F23" t="s">
        <v>47</v>
      </c>
      <c r="G23" s="10">
        <f>'P1'!V24</f>
        <v>4.7368421052631575</v>
      </c>
      <c r="H23" s="2">
        <v>4</v>
      </c>
      <c r="I23" s="2">
        <v>3.5</v>
      </c>
      <c r="J23" s="2">
        <f>Camp!G23</f>
        <v>7.1</v>
      </c>
      <c r="K23" s="2">
        <f>(G23+H23+I23)/3</f>
        <v>4.078947368421052</v>
      </c>
      <c r="L23" s="2">
        <f>0.3*J23+0.7*K23</f>
        <v>4.985263157894737</v>
      </c>
      <c r="M23" s="2">
        <v>8.5</v>
      </c>
      <c r="N23" s="2">
        <f>IF(AND(L23&gt;=5,G23&gt;=4,H23&gt;=4,I23&gt;=4),L23,(L23+M23)/2)</f>
        <v>6.7426315789473685</v>
      </c>
    </row>
    <row r="24" spans="1:14" ht="12.75">
      <c r="A24" s="9">
        <f>A23+1</f>
        <v>22</v>
      </c>
      <c r="B24">
        <v>90837</v>
      </c>
      <c r="C24" t="s">
        <v>48</v>
      </c>
      <c r="D24">
        <v>49</v>
      </c>
      <c r="E24" t="s">
        <v>24</v>
      </c>
      <c r="F24" t="s">
        <v>25</v>
      </c>
      <c r="G24" s="10">
        <f>'P1'!V25</f>
        <v>5.526315789473684</v>
      </c>
      <c r="H24" s="2">
        <v>8</v>
      </c>
      <c r="I24" s="2">
        <v>7.5</v>
      </c>
      <c r="J24" s="2">
        <f>Camp!G24</f>
        <v>6.7</v>
      </c>
      <c r="K24" s="2">
        <f>(G24+H24+I24)/3</f>
        <v>7.008771929824562</v>
      </c>
      <c r="L24" s="2">
        <f>0.3*J24+0.7*K24</f>
        <v>6.916140350877194</v>
      </c>
      <c r="N24" s="2">
        <f>IF(AND(L24&gt;=5,G24&gt;=4,H24&gt;=4,I24&gt;=4),L24,(L24+M24)/2)</f>
        <v>6.916140350877194</v>
      </c>
    </row>
    <row r="25" spans="1:14" ht="12.75">
      <c r="A25" s="9">
        <f>A24+1</f>
        <v>23</v>
      </c>
      <c r="B25">
        <v>90904</v>
      </c>
      <c r="C25" t="s">
        <v>49</v>
      </c>
      <c r="D25">
        <v>42</v>
      </c>
      <c r="E25" t="s">
        <v>24</v>
      </c>
      <c r="F25" t="s">
        <v>25</v>
      </c>
      <c r="G25" s="10">
        <f>'P1'!V26</f>
        <v>5</v>
      </c>
      <c r="H25" s="2">
        <v>8.5</v>
      </c>
      <c r="I25" s="2">
        <v>8.5</v>
      </c>
      <c r="J25" s="2">
        <f>Camp!G25</f>
        <v>4.594441148934419</v>
      </c>
      <c r="K25" s="2">
        <f>(G25+H25+I25)/3</f>
        <v>7.333333333333333</v>
      </c>
      <c r="L25" s="2">
        <f>0.3*J25+0.7*K25</f>
        <v>6.51166567801366</v>
      </c>
      <c r="N25" s="2">
        <f>IF(AND(L25&gt;=5,G25&gt;=4,H25&gt;=4,I25&gt;=4),L25,(L25+M25)/2)</f>
        <v>6.51166567801366</v>
      </c>
    </row>
    <row r="26" spans="1:14" ht="12.75">
      <c r="A26" s="9">
        <f>A25+1</f>
        <v>24</v>
      </c>
      <c r="B26">
        <v>91118</v>
      </c>
      <c r="C26" t="s">
        <v>50</v>
      </c>
      <c r="D26">
        <v>49</v>
      </c>
      <c r="E26" t="s">
        <v>24</v>
      </c>
      <c r="F26" t="s">
        <v>25</v>
      </c>
      <c r="G26" s="10">
        <f>'P1'!V27</f>
        <v>7.631578947368421</v>
      </c>
      <c r="H26" s="2">
        <v>7.5</v>
      </c>
      <c r="I26" s="2">
        <v>8.5</v>
      </c>
      <c r="J26" s="2">
        <f>Camp!G26</f>
        <v>9.6</v>
      </c>
      <c r="K26" s="2">
        <f>(G26+H26+I26)/3</f>
        <v>7.87719298245614</v>
      </c>
      <c r="L26" s="2">
        <f>0.3*J26+0.7*K26</f>
        <v>8.394035087719299</v>
      </c>
      <c r="N26" s="2">
        <f>IF(AND(L26&gt;=5,G26&gt;=4,H26&gt;=4,I26&gt;=4),L26,(L26+M26)/2)</f>
        <v>8.394035087719299</v>
      </c>
    </row>
    <row r="27" spans="1:14" ht="13.5">
      <c r="A27" s="9">
        <f>A26+1</f>
        <v>25</v>
      </c>
      <c r="B27">
        <v>91155</v>
      </c>
      <c r="C27" t="s">
        <v>51</v>
      </c>
      <c r="D27">
        <v>49</v>
      </c>
      <c r="E27" t="s">
        <v>24</v>
      </c>
      <c r="F27" t="s">
        <v>25</v>
      </c>
      <c r="G27" s="10">
        <f>'P1'!V28</f>
        <v>9.210526315789474</v>
      </c>
      <c r="H27" s="2">
        <v>3</v>
      </c>
      <c r="I27" s="2">
        <v>6</v>
      </c>
      <c r="J27" s="2">
        <f>Camp!G27</f>
        <v>7.1</v>
      </c>
      <c r="K27" s="2">
        <f>(G27+H27+I27)/3</f>
        <v>6.070175438596491</v>
      </c>
      <c r="L27" s="2">
        <f>0.3*J27+0.7*K27</f>
        <v>6.379122807017545</v>
      </c>
      <c r="M27" s="2">
        <v>6.5</v>
      </c>
      <c r="N27" s="2">
        <f>IF(AND(L27&gt;=5,G27&gt;=4,H27&gt;=4,I27&gt;=4),L27,(L27+M27)/2)</f>
        <v>6.4395614035087725</v>
      </c>
    </row>
    <row r="28" spans="1:14" ht="12.75">
      <c r="A28" s="9">
        <f>A27+1</f>
        <v>26</v>
      </c>
      <c r="B28">
        <v>91241</v>
      </c>
      <c r="C28" t="s">
        <v>52</v>
      </c>
      <c r="D28">
        <v>49</v>
      </c>
      <c r="E28" t="s">
        <v>24</v>
      </c>
      <c r="F28" t="s">
        <v>25</v>
      </c>
      <c r="G28" s="10">
        <f>'P1'!V29</f>
        <v>9.210526315789474</v>
      </c>
      <c r="H28" s="2">
        <v>4.5</v>
      </c>
      <c r="I28" s="2">
        <v>7</v>
      </c>
      <c r="J28" s="2">
        <f>Camp!G28</f>
        <v>6.5</v>
      </c>
      <c r="K28" s="2">
        <f>(G28+H28+I28)/3</f>
        <v>6.9035087719298245</v>
      </c>
      <c r="L28" s="2">
        <f>0.3*J28+0.7*K28</f>
        <v>6.782456140350877</v>
      </c>
      <c r="N28" s="2">
        <f>IF(AND(L28&gt;=5,G28&gt;=4,H28&gt;=4,I28&gt;=4),L28,(L28+M28)/2)</f>
        <v>6.782456140350877</v>
      </c>
    </row>
    <row r="29" spans="1:14" ht="12.75">
      <c r="A29" s="9">
        <f>A28+1</f>
        <v>27</v>
      </c>
      <c r="B29">
        <v>91252</v>
      </c>
      <c r="C29" t="s">
        <v>53</v>
      </c>
      <c r="D29">
        <v>49</v>
      </c>
      <c r="E29" t="s">
        <v>24</v>
      </c>
      <c r="F29" t="s">
        <v>25</v>
      </c>
      <c r="G29" s="10">
        <f>'P1'!V30</f>
        <v>9.210526315789474</v>
      </c>
      <c r="H29" s="2">
        <v>6</v>
      </c>
      <c r="I29" s="2">
        <v>8</v>
      </c>
      <c r="J29" s="2">
        <f>Camp!G29</f>
        <v>6.4</v>
      </c>
      <c r="K29" s="2">
        <f>(G29+H29+I29)/3</f>
        <v>7.7368421052631575</v>
      </c>
      <c r="L29" s="2">
        <f>0.3*J29+0.7*K29</f>
        <v>7.335789473684212</v>
      </c>
      <c r="N29" s="2">
        <f>IF(AND(L29&gt;=5,G29&gt;=4,H29&gt;=4,I29&gt;=4),L29,(L29+M29)/2)</f>
        <v>7.335789473684212</v>
      </c>
    </row>
    <row r="30" spans="1:14" ht="13.5">
      <c r="A30" s="9">
        <f>A29+1</f>
        <v>28</v>
      </c>
      <c r="B30">
        <v>91472</v>
      </c>
      <c r="C30" t="s">
        <v>54</v>
      </c>
      <c r="D30">
        <v>49</v>
      </c>
      <c r="E30" t="s">
        <v>24</v>
      </c>
      <c r="F30" t="s">
        <v>25</v>
      </c>
      <c r="G30" s="10">
        <f>'P1'!V31</f>
        <v>5.526315789473684</v>
      </c>
      <c r="H30" s="2">
        <v>3</v>
      </c>
      <c r="I30" s="2">
        <v>1</v>
      </c>
      <c r="J30" s="2">
        <f>Camp!G30</f>
        <v>7.4</v>
      </c>
      <c r="K30" s="2">
        <f>(G30+H30+I30)/3</f>
        <v>3.175438596491228</v>
      </c>
      <c r="L30" s="2">
        <f>0.3*J30+0.7*K30</f>
        <v>4.442807017543861</v>
      </c>
      <c r="M30" s="2">
        <v>4</v>
      </c>
      <c r="N30" s="2">
        <f>IF(AND(L30&gt;=5,G30&gt;=4,H30&gt;=4,I30&gt;=4),L30,(L30+M30)/2)</f>
        <v>4.22140350877193</v>
      </c>
    </row>
    <row r="31" spans="1:14" ht="13.5">
      <c r="A31" s="9">
        <f>A30+1</f>
        <v>29</v>
      </c>
      <c r="B31">
        <v>91541</v>
      </c>
      <c r="C31" t="s">
        <v>55</v>
      </c>
      <c r="D31">
        <v>49</v>
      </c>
      <c r="E31" t="s">
        <v>24</v>
      </c>
      <c r="F31" t="s">
        <v>25</v>
      </c>
      <c r="G31" s="10">
        <f>'P1'!V32</f>
        <v>7.105263157894737</v>
      </c>
      <c r="H31" s="2">
        <v>2.5</v>
      </c>
      <c r="I31" s="2">
        <v>6</v>
      </c>
      <c r="J31" s="2">
        <f>Camp!G31</f>
        <v>6.3</v>
      </c>
      <c r="K31" s="2">
        <f>(G31+H31+I31)/3</f>
        <v>5.201754385964912</v>
      </c>
      <c r="L31" s="2">
        <f>0.3*J31+0.7*K31</f>
        <v>5.531228070175439</v>
      </c>
      <c r="M31" s="2">
        <v>6</v>
      </c>
      <c r="N31" s="2">
        <f>IF(AND(L31&gt;=5,G31&gt;=4,H31&gt;=4,I31&gt;=4),L31,(L31+M31)/2)</f>
        <v>5.76561403508772</v>
      </c>
    </row>
    <row r="32" spans="1:14" ht="12.75">
      <c r="A32" s="9">
        <f>A31+1</f>
        <v>30</v>
      </c>
      <c r="B32">
        <v>91554</v>
      </c>
      <c r="C32" t="s">
        <v>56</v>
      </c>
      <c r="D32">
        <v>49</v>
      </c>
      <c r="E32" t="s">
        <v>24</v>
      </c>
      <c r="F32" t="s">
        <v>25</v>
      </c>
      <c r="G32" s="10">
        <f>'P1'!V33</f>
        <v>6.842105263157895</v>
      </c>
      <c r="H32" s="2">
        <v>5</v>
      </c>
      <c r="I32" s="2">
        <v>9</v>
      </c>
      <c r="J32" s="2">
        <f>Camp!G32</f>
        <v>6.7</v>
      </c>
      <c r="K32" s="2">
        <f>(G32+H32+I32)/3</f>
        <v>6.947368421052631</v>
      </c>
      <c r="L32" s="2">
        <f>0.3*J32+0.7*K32</f>
        <v>6.873157894736842</v>
      </c>
      <c r="N32" s="2">
        <f>IF(AND(L32&gt;=5,G32&gt;=4,H32&gt;=4,I32&gt;=4),L32,(L32+M32)/2)</f>
        <v>6.873157894736842</v>
      </c>
    </row>
    <row r="33" spans="1:14" ht="12.75">
      <c r="A33" s="9">
        <f>A32+1</f>
        <v>31</v>
      </c>
      <c r="B33">
        <v>92179</v>
      </c>
      <c r="C33" t="s">
        <v>57</v>
      </c>
      <c r="D33">
        <v>49</v>
      </c>
      <c r="E33" t="s">
        <v>24</v>
      </c>
      <c r="F33" t="s">
        <v>25</v>
      </c>
      <c r="G33" s="10">
        <f>'P1'!V34</f>
        <v>10</v>
      </c>
      <c r="H33" s="2">
        <v>8.5</v>
      </c>
      <c r="I33" s="2">
        <v>7.5</v>
      </c>
      <c r="J33" s="2">
        <f>Camp!G33</f>
        <v>10</v>
      </c>
      <c r="K33" s="2">
        <f>(G33+H33+I33)/3</f>
        <v>8.666666666666666</v>
      </c>
      <c r="L33" s="2">
        <f>0.3*J33+0.7*K33</f>
        <v>9.066666666666666</v>
      </c>
      <c r="N33" s="2">
        <f>IF(AND(L33&gt;=5,G33&gt;=4,H33&gt;=4,I33&gt;=4),L33,(L33+M33)/2)</f>
        <v>9.066666666666666</v>
      </c>
    </row>
    <row r="34" spans="1:14" ht="12.75">
      <c r="A34" s="9">
        <f>A33+1</f>
        <v>32</v>
      </c>
      <c r="B34">
        <v>92875</v>
      </c>
      <c r="C34" t="s">
        <v>58</v>
      </c>
      <c r="D34">
        <v>49</v>
      </c>
      <c r="E34" t="s">
        <v>24</v>
      </c>
      <c r="F34" t="s">
        <v>25</v>
      </c>
      <c r="G34" s="10">
        <f>'P1'!V35</f>
        <v>7.631578947368421</v>
      </c>
      <c r="H34" s="2">
        <v>8</v>
      </c>
      <c r="I34" s="2">
        <v>7</v>
      </c>
      <c r="J34" s="2">
        <f>Camp!G34</f>
        <v>6.2</v>
      </c>
      <c r="K34" s="2">
        <f>(G34+H34+I34)/3</f>
        <v>7.543859649122807</v>
      </c>
      <c r="L34" s="2">
        <f>0.3*J34+0.7*K34</f>
        <v>7.140701754385966</v>
      </c>
      <c r="N34" s="2">
        <f>IF(AND(L34&gt;=5,G34&gt;=4,H34&gt;=4,I34&gt;=4),L34,(L34+M34)/2)</f>
        <v>7.140701754385966</v>
      </c>
    </row>
    <row r="35" spans="1:14" ht="12.75">
      <c r="A35" s="9">
        <f>A34+1</f>
        <v>33</v>
      </c>
      <c r="B35">
        <v>93234</v>
      </c>
      <c r="C35" t="s">
        <v>59</v>
      </c>
      <c r="D35">
        <v>49</v>
      </c>
      <c r="E35" t="s">
        <v>24</v>
      </c>
      <c r="F35" t="s">
        <v>25</v>
      </c>
      <c r="G35" s="10">
        <f>'P1'!V36</f>
        <v>9.210526315789474</v>
      </c>
      <c r="H35" s="2">
        <v>9.5</v>
      </c>
      <c r="I35" s="2">
        <v>10</v>
      </c>
      <c r="J35" s="2">
        <f>Camp!G35</f>
        <v>7</v>
      </c>
      <c r="K35" s="2">
        <f>(G35+H35+I35)/3</f>
        <v>9.570175438596491</v>
      </c>
      <c r="L35" s="2">
        <f>0.3*J35+0.7*K35</f>
        <v>8.799122807017545</v>
      </c>
      <c r="N35" s="2">
        <f>IF(AND(L35&gt;=5,G35&gt;=4,H35&gt;=4,I35&gt;=4),L35,(L35+M35)/2)</f>
        <v>8.799122807017545</v>
      </c>
    </row>
    <row r="36" spans="1:14" ht="12.75">
      <c r="A36" s="9">
        <f>A35+1</f>
        <v>34</v>
      </c>
      <c r="B36">
        <v>93391</v>
      </c>
      <c r="C36" t="s">
        <v>60</v>
      </c>
      <c r="D36">
        <v>49</v>
      </c>
      <c r="E36" t="s">
        <v>24</v>
      </c>
      <c r="F36" t="s">
        <v>25</v>
      </c>
      <c r="G36" s="10">
        <f>'P1'!V37</f>
        <v>8.421052631578947</v>
      </c>
      <c r="H36" s="2">
        <v>5.5</v>
      </c>
      <c r="I36" s="2">
        <v>4</v>
      </c>
      <c r="J36" s="2">
        <f>Camp!G36</f>
        <v>7.1</v>
      </c>
      <c r="K36" s="2">
        <f>(G36+H36+I36)/3</f>
        <v>5.973684210526315</v>
      </c>
      <c r="L36" s="2">
        <f>0.3*J36+0.7*K36</f>
        <v>6.311578947368421</v>
      </c>
      <c r="N36" s="2">
        <f>IF(AND(L36&gt;=5,G36&gt;=4,H36&gt;=4,I36&gt;=4),L36,(L36+M36)/2)</f>
        <v>6.311578947368421</v>
      </c>
    </row>
    <row r="37" spans="1:14" ht="12.75">
      <c r="A37" s="9">
        <f>A36+1</f>
        <v>35</v>
      </c>
      <c r="B37">
        <v>93585</v>
      </c>
      <c r="C37" t="s">
        <v>61</v>
      </c>
      <c r="D37">
        <v>49</v>
      </c>
      <c r="E37" t="s">
        <v>24</v>
      </c>
      <c r="F37" t="s">
        <v>25</v>
      </c>
      <c r="G37" s="10">
        <f>'P1'!V38</f>
        <v>10</v>
      </c>
      <c r="H37" s="2">
        <v>4.5</v>
      </c>
      <c r="I37" s="2">
        <v>8</v>
      </c>
      <c r="J37" s="2">
        <f>Camp!G37</f>
        <v>7.9</v>
      </c>
      <c r="K37" s="2">
        <f>(G37+H37+I37)/3</f>
        <v>7.5</v>
      </c>
      <c r="L37" s="2">
        <f>0.3*J37+0.7*K37</f>
        <v>7.620000000000001</v>
      </c>
      <c r="N37" s="2">
        <f>IF(AND(L37&gt;=5,G37&gt;=4,H37&gt;=4,I37&gt;=4),L37,(L37+M37)/2)</f>
        <v>7.620000000000001</v>
      </c>
    </row>
    <row r="38" spans="1:14" ht="13.5">
      <c r="A38" s="9">
        <f>A37+1</f>
        <v>36</v>
      </c>
      <c r="B38">
        <v>93717</v>
      </c>
      <c r="C38" t="s">
        <v>62</v>
      </c>
      <c r="D38">
        <v>49</v>
      </c>
      <c r="E38" t="s">
        <v>24</v>
      </c>
      <c r="F38" t="s">
        <v>25</v>
      </c>
      <c r="G38" s="10">
        <f>'P1'!V39</f>
        <v>5.2631578947368425</v>
      </c>
      <c r="H38" s="2">
        <v>1.5</v>
      </c>
      <c r="I38" s="2">
        <v>4</v>
      </c>
      <c r="J38" s="2">
        <f>Camp!G38</f>
        <v>4.870318415992078</v>
      </c>
      <c r="K38" s="2">
        <f>(G38+H38+I38)/3</f>
        <v>3.5877192982456143</v>
      </c>
      <c r="L38" s="2">
        <f>0.3*J38+0.7*K38</f>
        <v>3.9724990335695542</v>
      </c>
      <c r="M38" s="2">
        <v>0</v>
      </c>
      <c r="N38" s="2">
        <f>IF(AND(L38&gt;=5,G38&gt;=4,H38&gt;=4,I38&gt;=4),L38,(L38+M38)/2)</f>
        <v>1.9862495167847771</v>
      </c>
    </row>
    <row r="39" spans="1:14" ht="12.75">
      <c r="A39" s="9">
        <f>A38+1</f>
        <v>37</v>
      </c>
      <c r="B39">
        <v>93742</v>
      </c>
      <c r="C39" t="s">
        <v>63</v>
      </c>
      <c r="D39">
        <v>49</v>
      </c>
      <c r="E39" t="s">
        <v>24</v>
      </c>
      <c r="F39" t="s">
        <v>25</v>
      </c>
      <c r="G39" s="10">
        <f>'P1'!V40</f>
        <v>6.052631578947368</v>
      </c>
      <c r="H39" s="2">
        <v>8.5</v>
      </c>
      <c r="I39" s="2">
        <v>7.5</v>
      </c>
      <c r="J39" s="2">
        <f>Camp!G39</f>
        <v>9.5</v>
      </c>
      <c r="K39" s="2">
        <f>(G39+H39+I39)/3</f>
        <v>7.350877192982456</v>
      </c>
      <c r="L39" s="2">
        <f>0.3*J39+0.7*K39</f>
        <v>7.99561403508772</v>
      </c>
      <c r="N39" s="2">
        <f>IF(AND(L39&gt;=5,G39&gt;=4,H39&gt;=4,I39&gt;=4),L39,(L39+M39)/2)</f>
        <v>7.99561403508772</v>
      </c>
    </row>
    <row r="40" spans="1:14" ht="12.75">
      <c r="A40" s="9">
        <f>A39+1</f>
        <v>38</v>
      </c>
      <c r="B40">
        <v>93814</v>
      </c>
      <c r="C40" t="s">
        <v>64</v>
      </c>
      <c r="D40">
        <v>49</v>
      </c>
      <c r="E40" t="s">
        <v>24</v>
      </c>
      <c r="F40" t="s">
        <v>25</v>
      </c>
      <c r="G40" s="10">
        <f>'P1'!V41</f>
        <v>8.421052631578947</v>
      </c>
      <c r="H40" s="2">
        <v>5.5</v>
      </c>
      <c r="I40" s="2">
        <v>8</v>
      </c>
      <c r="J40" s="2">
        <f>Camp!G40</f>
        <v>6.6</v>
      </c>
      <c r="K40" s="2">
        <f>(G40+H40+I40)/3</f>
        <v>7.307017543859648</v>
      </c>
      <c r="L40" s="2">
        <f>0.3*J40+0.7*K40</f>
        <v>7.094912280701754</v>
      </c>
      <c r="N40" s="2">
        <f>IF(AND(L40&gt;=5,G40&gt;=4,H40&gt;=4,I40&gt;=4),L40,(L40+M40)/2)</f>
        <v>7.094912280701754</v>
      </c>
    </row>
    <row r="41" spans="1:14" ht="12.75">
      <c r="A41" s="9">
        <f>A40+1</f>
        <v>39</v>
      </c>
      <c r="B41">
        <v>93863</v>
      </c>
      <c r="C41" t="s">
        <v>65</v>
      </c>
      <c r="D41">
        <v>49</v>
      </c>
      <c r="E41" t="s">
        <v>24</v>
      </c>
      <c r="F41" t="s">
        <v>25</v>
      </c>
      <c r="G41" s="10">
        <f>'P1'!V42</f>
        <v>8.421052631578947</v>
      </c>
      <c r="H41" s="2">
        <v>1.5</v>
      </c>
      <c r="I41" s="2">
        <v>1.5</v>
      </c>
      <c r="J41" s="2">
        <f>Camp!G41</f>
        <v>0</v>
      </c>
      <c r="K41" s="2">
        <f>(G41+H41+I41)/3</f>
        <v>3.807017543859649</v>
      </c>
      <c r="L41" s="2">
        <f>0.3*J41+0.7*K41</f>
        <v>2.6649122807017545</v>
      </c>
      <c r="N41" s="2">
        <f>IF(AND(L41&gt;=5,G41&gt;=4,H41&gt;=4,I41&gt;=4),L41,(L41+M41)/2)</f>
        <v>1.3324561403508772</v>
      </c>
    </row>
    <row r="42" spans="1:14" ht="12.75">
      <c r="A42" s="9">
        <f>A41+1</f>
        <v>40</v>
      </c>
      <c r="B42">
        <v>94324</v>
      </c>
      <c r="C42" t="s">
        <v>66</v>
      </c>
      <c r="D42">
        <v>34</v>
      </c>
      <c r="E42" t="s">
        <v>24</v>
      </c>
      <c r="F42" t="s">
        <v>47</v>
      </c>
      <c r="G42" s="10">
        <f>'P1'!V43</f>
        <v>4.473684210526316</v>
      </c>
      <c r="H42" s="2">
        <v>0</v>
      </c>
      <c r="I42" s="2"/>
      <c r="J42" s="2">
        <f>Camp!G42</f>
        <v>0</v>
      </c>
      <c r="K42" s="2">
        <f>(G42+H42+I42)/3</f>
        <v>1.4912280701754386</v>
      </c>
      <c r="L42" s="2">
        <f>0.3*J42+0.7*K42</f>
        <v>1.0438596491228072</v>
      </c>
      <c r="N42" s="2">
        <f>IF(AND(L42&gt;=5,G42&gt;=4,H42&gt;=4,I42&gt;=4),L42,(L42+M42)/2)</f>
        <v>0.5219298245614036</v>
      </c>
    </row>
    <row r="43" spans="1:14" ht="13.5">
      <c r="A43" s="9">
        <f>A42+1</f>
        <v>41</v>
      </c>
      <c r="B43">
        <v>94364</v>
      </c>
      <c r="C43" t="s">
        <v>67</v>
      </c>
      <c r="D43">
        <v>34</v>
      </c>
      <c r="E43" t="s">
        <v>24</v>
      </c>
      <c r="F43" t="s">
        <v>47</v>
      </c>
      <c r="G43" s="10">
        <f>'P1'!V44</f>
        <v>5</v>
      </c>
      <c r="H43" s="2">
        <v>2.5</v>
      </c>
      <c r="I43" s="2">
        <v>0</v>
      </c>
      <c r="J43" s="2">
        <f>Camp!G43</f>
        <v>0</v>
      </c>
      <c r="K43" s="2">
        <f>(G43+H43+I43)/3</f>
        <v>2.5</v>
      </c>
      <c r="L43" s="2">
        <f>0.3*J43+0.7*K43</f>
        <v>1.7500000000000002</v>
      </c>
      <c r="M43" s="2">
        <v>5</v>
      </c>
      <c r="N43" s="2">
        <f>IF(AND(L43&gt;=5,G43&gt;=4,H43&gt;=4,I43&gt;=4),L43,(L43+M43)/2)</f>
        <v>3.375</v>
      </c>
    </row>
    <row r="44" spans="1:14" ht="13.5">
      <c r="A44" s="9">
        <f>A43+1</f>
        <v>42</v>
      </c>
      <c r="B44">
        <v>94582</v>
      </c>
      <c r="C44" t="s">
        <v>68</v>
      </c>
      <c r="D44">
        <v>34</v>
      </c>
      <c r="E44" t="s">
        <v>24</v>
      </c>
      <c r="F44" t="s">
        <v>69</v>
      </c>
      <c r="G44" s="10">
        <f>'P1'!V45</f>
        <v>6.842105263157895</v>
      </c>
      <c r="H44" s="2">
        <v>6.5</v>
      </c>
      <c r="I44" s="2">
        <v>5</v>
      </c>
      <c r="J44" s="2">
        <f>Camp!G44</f>
        <v>0</v>
      </c>
      <c r="K44" s="2">
        <f>(G44+H44+I44)/3</f>
        <v>6.114035087719298</v>
      </c>
      <c r="L44" s="2">
        <f>0.3*J44+0.7*K44</f>
        <v>4.279824561403509</v>
      </c>
      <c r="M44" s="2">
        <v>6.5</v>
      </c>
      <c r="N44" s="2">
        <f>IF(AND(L44&gt;=5,G44&gt;=4,H44&gt;=4,I44&gt;=4),L44,(L44+M44)/2)</f>
        <v>5.389912280701754</v>
      </c>
    </row>
    <row r="45" spans="1:14" ht="13.5">
      <c r="A45" s="9">
        <f>A44+1</f>
        <v>43</v>
      </c>
      <c r="B45">
        <v>94763</v>
      </c>
      <c r="C45" t="s">
        <v>70</v>
      </c>
      <c r="D45">
        <v>49</v>
      </c>
      <c r="E45" t="s">
        <v>24</v>
      </c>
      <c r="F45" t="s">
        <v>25</v>
      </c>
      <c r="G45" s="10">
        <f>'P1'!V46</f>
        <v>5.2631578947368425</v>
      </c>
      <c r="H45" s="2">
        <v>0.5</v>
      </c>
      <c r="I45" s="2">
        <v>4.5</v>
      </c>
      <c r="J45" s="2">
        <f>Camp!G45</f>
        <v>6.9</v>
      </c>
      <c r="K45" s="2">
        <f>(G45+H45+I45)/3</f>
        <v>3.4210526315789473</v>
      </c>
      <c r="L45" s="2">
        <f>0.3*J45+0.7*K45</f>
        <v>4.464736842105264</v>
      </c>
      <c r="M45" s="2">
        <v>6</v>
      </c>
      <c r="N45" s="2">
        <f>IF(AND(L45&gt;=5,G45&gt;=4,H45&gt;=4,I45&gt;=4),L45,(L45+M45)/2)</f>
        <v>5.232368421052632</v>
      </c>
    </row>
    <row r="46" spans="1:14" ht="12.75">
      <c r="A46" s="9">
        <f>A45+1</f>
        <v>44</v>
      </c>
      <c r="B46">
        <v>94780</v>
      </c>
      <c r="C46" t="s">
        <v>71</v>
      </c>
      <c r="D46">
        <v>49</v>
      </c>
      <c r="E46" t="s">
        <v>24</v>
      </c>
      <c r="F46" t="s">
        <v>25</v>
      </c>
      <c r="G46" s="10">
        <f>'P1'!V47</f>
        <v>6.842105263157895</v>
      </c>
      <c r="H46" s="2">
        <v>5.5</v>
      </c>
      <c r="I46" s="2">
        <v>4.5</v>
      </c>
      <c r="J46" s="2">
        <f>Camp!G46</f>
        <v>5.8</v>
      </c>
      <c r="K46" s="2">
        <f>(G46+H46+I46)/3</f>
        <v>5.614035087719298</v>
      </c>
      <c r="L46" s="2">
        <f>0.3*J46+0.7*K46</f>
        <v>5.669824561403509</v>
      </c>
      <c r="N46" s="2">
        <f>IF(AND(L46&gt;=5,G46&gt;=4,H46&gt;=4,I46&gt;=4),L46,(L46+M46)/2)</f>
        <v>5.669824561403509</v>
      </c>
    </row>
    <row r="47" spans="1:14" ht="12.75">
      <c r="A47" s="9">
        <f>A46+1</f>
        <v>45</v>
      </c>
      <c r="B47">
        <v>95029</v>
      </c>
      <c r="C47" t="s">
        <v>72</v>
      </c>
      <c r="D47">
        <v>49</v>
      </c>
      <c r="E47" t="s">
        <v>24</v>
      </c>
      <c r="F47" t="s">
        <v>25</v>
      </c>
      <c r="G47" s="10">
        <f>'P1'!V48</f>
        <v>6.052631578947368</v>
      </c>
      <c r="H47" s="2">
        <v>9</v>
      </c>
      <c r="I47" s="2">
        <v>5.5</v>
      </c>
      <c r="J47" s="2">
        <f>Camp!G47</f>
        <v>5.483487582473754</v>
      </c>
      <c r="K47" s="2">
        <f>(G47+H47+I47)/3</f>
        <v>6.850877192982456</v>
      </c>
      <c r="L47" s="2">
        <f>0.3*J47+0.7*K47</f>
        <v>6.4406603098298465</v>
      </c>
      <c r="N47" s="2">
        <f>IF(AND(L47&gt;=5,G47&gt;=4,H47&gt;=4,I47&gt;=4),L47,(L47+M47)/2)</f>
        <v>6.4406603098298465</v>
      </c>
    </row>
    <row r="48" spans="1:14" ht="12.75">
      <c r="A48" s="9">
        <f>A47+1</f>
        <v>46</v>
      </c>
      <c r="B48">
        <v>95100</v>
      </c>
      <c r="C48" t="s">
        <v>73</v>
      </c>
      <c r="D48">
        <v>49</v>
      </c>
      <c r="E48" t="s">
        <v>24</v>
      </c>
      <c r="F48" t="s">
        <v>25</v>
      </c>
      <c r="G48" s="10">
        <f>'P1'!V49</f>
        <v>5.2631578947368425</v>
      </c>
      <c r="H48" s="2">
        <v>4</v>
      </c>
      <c r="I48" s="2">
        <v>8</v>
      </c>
      <c r="J48" s="2">
        <f>Camp!G48</f>
        <v>6.7</v>
      </c>
      <c r="K48" s="2">
        <f>(G48+H48+I48)/3</f>
        <v>5.754385964912281</v>
      </c>
      <c r="L48" s="2">
        <f>0.3*J48+0.7*K48</f>
        <v>6.038070175438596</v>
      </c>
      <c r="N48" s="2">
        <f>IF(AND(L48&gt;=5,G48&gt;=4,H48&gt;=4,I48&gt;=4),L48,(L48+M48)/2)</f>
        <v>6.038070175438596</v>
      </c>
    </row>
    <row r="49" spans="1:14" ht="13.5">
      <c r="A49" s="9">
        <f>A48+1</f>
        <v>47</v>
      </c>
      <c r="B49">
        <v>95593</v>
      </c>
      <c r="C49" t="s">
        <v>74</v>
      </c>
      <c r="D49">
        <v>49</v>
      </c>
      <c r="E49" t="s">
        <v>24</v>
      </c>
      <c r="F49" t="s">
        <v>25</v>
      </c>
      <c r="G49" s="10">
        <f>'P1'!V50</f>
        <v>7.894736842105263</v>
      </c>
      <c r="H49" s="2">
        <v>1</v>
      </c>
      <c r="I49" s="2">
        <v>7</v>
      </c>
      <c r="J49" s="2">
        <f>Camp!G49</f>
        <v>7</v>
      </c>
      <c r="K49" s="2">
        <f>(G49+H49+I49)/3</f>
        <v>5.298245614035088</v>
      </c>
      <c r="L49" s="2">
        <f>0.3*J49+0.7*K49</f>
        <v>5.808771929824562</v>
      </c>
      <c r="M49" s="2">
        <v>7.5</v>
      </c>
      <c r="N49" s="2">
        <f>IF(AND(L49&gt;=5,G49&gt;=4,H49&gt;=4,I49&gt;=4),L49,(L49+M49)/2)</f>
        <v>6.654385964912281</v>
      </c>
    </row>
    <row r="50" spans="1:14" ht="12.75">
      <c r="A50" s="9">
        <f>A49+1</f>
        <v>48</v>
      </c>
      <c r="B50">
        <v>95986</v>
      </c>
      <c r="C50" t="s">
        <v>75</v>
      </c>
      <c r="D50">
        <v>49</v>
      </c>
      <c r="E50" t="s">
        <v>24</v>
      </c>
      <c r="F50" t="s">
        <v>25</v>
      </c>
      <c r="G50" s="10">
        <f>'P1'!V51</f>
        <v>7.894736842105263</v>
      </c>
      <c r="H50" s="2">
        <v>8.5</v>
      </c>
      <c r="I50" s="2">
        <v>6.5</v>
      </c>
      <c r="J50" s="2">
        <f>Camp!G50</f>
        <v>7</v>
      </c>
      <c r="K50" s="2">
        <f>(G50+H50+I50)/3</f>
        <v>7.631578947368421</v>
      </c>
      <c r="L50" s="2">
        <f>0.3*J50+0.7*K50</f>
        <v>7.442105263157896</v>
      </c>
      <c r="N50" s="2">
        <f>IF(AND(L50&gt;=5,G50&gt;=4,H50&gt;=4,I50&gt;=4),L50,(L50+M50)/2)</f>
        <v>7.442105263157896</v>
      </c>
    </row>
    <row r="51" spans="1:14" ht="13.5">
      <c r="A51" s="9">
        <f>A50+1</f>
        <v>49</v>
      </c>
      <c r="B51">
        <v>96859</v>
      </c>
      <c r="C51" t="s">
        <v>76</v>
      </c>
      <c r="D51">
        <v>34</v>
      </c>
      <c r="E51" t="s">
        <v>24</v>
      </c>
      <c r="F51" t="s">
        <v>47</v>
      </c>
      <c r="G51" s="10">
        <f>'P1'!V52</f>
        <v>7.631578947368421</v>
      </c>
      <c r="H51" s="2">
        <v>1</v>
      </c>
      <c r="I51" s="2">
        <v>0</v>
      </c>
      <c r="J51" s="2">
        <f>Camp!G51</f>
        <v>6.9</v>
      </c>
      <c r="K51" s="2">
        <f>(G51+H51+I51)/3</f>
        <v>2.8771929824561404</v>
      </c>
      <c r="L51" s="2">
        <f>0.3*J51+0.7*K51</f>
        <v>4.084035087719299</v>
      </c>
      <c r="M51" s="2">
        <v>5</v>
      </c>
      <c r="N51" s="2">
        <f>IF(AND(L51&gt;=5,G51&gt;=4,H51&gt;=4,I51&gt;=4),L51,(L51+M51)/2)</f>
        <v>4.542017543859649</v>
      </c>
    </row>
    <row r="52" spans="1:14" ht="12.75">
      <c r="A52" s="9">
        <f>A51+1</f>
        <v>50</v>
      </c>
      <c r="B52">
        <v>97093</v>
      </c>
      <c r="C52" t="s">
        <v>77</v>
      </c>
      <c r="D52">
        <v>34</v>
      </c>
      <c r="E52" t="s">
        <v>24</v>
      </c>
      <c r="F52" t="s">
        <v>34</v>
      </c>
      <c r="G52" s="10">
        <f>'P1'!V53</f>
        <v>4.7368421052631575</v>
      </c>
      <c r="H52" s="2"/>
      <c r="I52" s="2"/>
      <c r="J52" s="2">
        <f>Camp!G52</f>
        <v>0</v>
      </c>
      <c r="K52" s="2">
        <f>(G52+H52+I51)/3</f>
        <v>1.5789473684210524</v>
      </c>
      <c r="L52" s="2">
        <f>0.3*J52+0.7*K52</f>
        <v>1.1052631578947367</v>
      </c>
      <c r="N52" s="2">
        <f>IF(AND(L52&gt;=5,G52&gt;=4,H52&gt;=4,I51&gt;=4),L52,(L52+M52)/2)</f>
        <v>0.5526315789473684</v>
      </c>
    </row>
    <row r="53" spans="1:14" ht="12.75">
      <c r="A53" s="9">
        <f>A52+1</f>
        <v>51</v>
      </c>
      <c r="B53">
        <v>97272</v>
      </c>
      <c r="C53" t="s">
        <v>78</v>
      </c>
      <c r="D53">
        <v>42</v>
      </c>
      <c r="E53" t="s">
        <v>24</v>
      </c>
      <c r="F53" t="s">
        <v>25</v>
      </c>
      <c r="G53" s="10">
        <f>'P1'!V54</f>
        <v>7.105263157894737</v>
      </c>
      <c r="H53" s="2">
        <v>7.5</v>
      </c>
      <c r="I53" s="2">
        <v>7</v>
      </c>
      <c r="J53" s="2">
        <f>Camp!G53</f>
        <v>7.3</v>
      </c>
      <c r="K53" s="2">
        <f>(G53+H53+I53)/3</f>
        <v>7.201754385964912</v>
      </c>
      <c r="L53" s="2">
        <f>0.3*J53+0.7*K53</f>
        <v>7.2312280701754394</v>
      </c>
      <c r="N53" s="2">
        <f>IF(AND(L53&gt;=5,G53&gt;=4,H53&gt;=4,I53&gt;=4),L53,(L53+M53)/2)</f>
        <v>7.2312280701754394</v>
      </c>
    </row>
    <row r="54" spans="1:14" ht="12.75">
      <c r="A54" s="9">
        <f>A53+1</f>
        <v>52</v>
      </c>
      <c r="B54">
        <v>97278</v>
      </c>
      <c r="C54" t="s">
        <v>79</v>
      </c>
      <c r="D54">
        <v>49</v>
      </c>
      <c r="E54" t="s">
        <v>24</v>
      </c>
      <c r="F54" t="s">
        <v>25</v>
      </c>
      <c r="G54" s="10">
        <f>'P1'!V55</f>
        <v>9.210526315789474</v>
      </c>
      <c r="H54" s="2">
        <v>6.5</v>
      </c>
      <c r="I54" s="2">
        <v>5</v>
      </c>
      <c r="J54" s="2">
        <f>Camp!G54</f>
        <v>6.9</v>
      </c>
      <c r="K54" s="2">
        <f>(G54+H54+I54)/3</f>
        <v>6.9035087719298245</v>
      </c>
      <c r="L54" s="2">
        <f>0.3*J54+0.7*K54</f>
        <v>6.9024561403508775</v>
      </c>
      <c r="N54" s="2">
        <f>IF(AND(L54&gt;=5,G54&gt;=4,H54&gt;=4,I54&gt;=4),L54,(L54+M54)/2)</f>
        <v>6.9024561403508775</v>
      </c>
    </row>
    <row r="55" spans="1:14" ht="12.75">
      <c r="A55" s="9">
        <f>A54+1</f>
        <v>53</v>
      </c>
      <c r="B55">
        <v>97279</v>
      </c>
      <c r="C55" t="s">
        <v>80</v>
      </c>
      <c r="D55">
        <v>49</v>
      </c>
      <c r="E55" t="s">
        <v>24</v>
      </c>
      <c r="F55" t="s">
        <v>25</v>
      </c>
      <c r="G55" s="10">
        <f>'P1'!V56</f>
        <v>8.421052631578947</v>
      </c>
      <c r="H55" s="2">
        <v>9</v>
      </c>
      <c r="I55" s="2">
        <v>9</v>
      </c>
      <c r="J55" s="2">
        <f>Camp!G55</f>
        <v>6.2</v>
      </c>
      <c r="K55" s="2">
        <f>(G55+H55+I55)/3</f>
        <v>8.807017543859649</v>
      </c>
      <c r="L55" s="2">
        <f>0.3*J55+0.7*K55</f>
        <v>8.024912280701756</v>
      </c>
      <c r="N55" s="2">
        <f>IF(AND(L55&gt;=5,G55&gt;=4,H55&gt;=4,I55&gt;=4),L55,(L55+M55)/2)</f>
        <v>8.024912280701756</v>
      </c>
    </row>
    <row r="56" spans="1:14" ht="12.75">
      <c r="A56" s="9">
        <f>A55+1</f>
        <v>54</v>
      </c>
      <c r="B56">
        <v>97684</v>
      </c>
      <c r="C56" t="s">
        <v>81</v>
      </c>
      <c r="D56">
        <v>49</v>
      </c>
      <c r="E56" t="s">
        <v>24</v>
      </c>
      <c r="F56" t="s">
        <v>25</v>
      </c>
      <c r="G56" s="10">
        <f>'P1'!V57</f>
        <v>2.1052631578947367</v>
      </c>
      <c r="H56" s="2"/>
      <c r="I56" s="2"/>
      <c r="J56" s="2">
        <f>Camp!G56</f>
        <v>0</v>
      </c>
      <c r="K56" s="2">
        <f>(G56+H56+I56)/3</f>
        <v>0.7017543859649122</v>
      </c>
      <c r="L56" s="2">
        <f>0.3*J56+0.7*K56</f>
        <v>0.4912280701754386</v>
      </c>
      <c r="N56" s="2">
        <f>IF(AND(L56&gt;=5,G56&gt;=4,H56&gt;=4,I56&gt;=4),L56,(L56+M56)/2)</f>
        <v>0.2456140350877193</v>
      </c>
    </row>
    <row r="57" spans="1:14" ht="12.75">
      <c r="A57" s="9">
        <f>A56+1</f>
        <v>55</v>
      </c>
      <c r="B57">
        <v>103167</v>
      </c>
      <c r="C57" t="s">
        <v>82</v>
      </c>
      <c r="D57">
        <v>49</v>
      </c>
      <c r="E57" t="s">
        <v>24</v>
      </c>
      <c r="F57" t="s">
        <v>25</v>
      </c>
      <c r="G57" s="10">
        <f>'P1'!V58</f>
        <v>6.052631578947368</v>
      </c>
      <c r="H57" s="2">
        <v>9</v>
      </c>
      <c r="I57" s="2">
        <v>7</v>
      </c>
      <c r="J57" s="2">
        <f>Camp!G57</f>
        <v>9.5</v>
      </c>
      <c r="K57" s="2">
        <f>(G57+H57+I57)/3</f>
        <v>7.350877192982456</v>
      </c>
      <c r="L57" s="2">
        <f>0.3*J57+0.7*K57</f>
        <v>7.99561403508772</v>
      </c>
      <c r="N57" s="2">
        <f>IF(AND(L57&gt;=5,G57&gt;=4,H57&gt;=4,I57&gt;=4),L57,(L57+M57)/2)</f>
        <v>7.99561403508772</v>
      </c>
    </row>
    <row r="58" spans="1:14" ht="13.5">
      <c r="A58" s="9">
        <f>A57+1</f>
        <v>56</v>
      </c>
      <c r="B58">
        <v>42255</v>
      </c>
      <c r="C58" t="s">
        <v>83</v>
      </c>
      <c r="D58">
        <v>34</v>
      </c>
      <c r="E58" t="s">
        <v>24</v>
      </c>
      <c r="F58" t="s">
        <v>69</v>
      </c>
      <c r="G58" s="10">
        <f>G35</f>
        <v>9.210526315789474</v>
      </c>
      <c r="H58" s="2">
        <v>3.5</v>
      </c>
      <c r="I58" s="2">
        <v>6</v>
      </c>
      <c r="J58" s="2">
        <f>Camp!G58</f>
        <v>0</v>
      </c>
      <c r="K58" s="2">
        <f>(G58+H58+I58)/3</f>
        <v>6.2368421052631575</v>
      </c>
      <c r="L58" s="2">
        <f>0.3*J58+0.7*K58</f>
        <v>4.36578947368421</v>
      </c>
      <c r="M58" s="2">
        <v>7</v>
      </c>
      <c r="N58" s="2">
        <f>IF(AND(L58&gt;=5,G58&gt;=4,H58&gt;=4,I58&gt;=4),L58,(L58+M58)/2)</f>
        <v>5.682894736842105</v>
      </c>
    </row>
    <row r="59" spans="1:14" ht="13.5">
      <c r="A59" s="9">
        <f>A58+1</f>
        <v>57</v>
      </c>
      <c r="B59">
        <v>43636</v>
      </c>
      <c r="C59" t="s">
        <v>84</v>
      </c>
      <c r="D59">
        <v>34</v>
      </c>
      <c r="E59" t="s">
        <v>85</v>
      </c>
      <c r="F59" t="s">
        <v>69</v>
      </c>
      <c r="G59" s="10">
        <f>'P1'!V59</f>
        <v>6.315789473684211</v>
      </c>
      <c r="H59" s="2"/>
      <c r="I59" s="2"/>
      <c r="J59" s="2">
        <f>Camp!G59</f>
        <v>3.674565323520801</v>
      </c>
      <c r="K59" s="2">
        <f>(G59+H59+I59)/3</f>
        <v>2.1052631578947367</v>
      </c>
      <c r="L59" s="2">
        <f>0.3*J59+0.7*K59</f>
        <v>2.5760538075825563</v>
      </c>
      <c r="M59" s="2">
        <v>8.5</v>
      </c>
      <c r="N59" s="2">
        <f>IF(AND(L59&gt;=5,G59&gt;=4,H59&gt;=4,I59&gt;=4),L59,(L59+M59)/2)</f>
        <v>5.538026903791279</v>
      </c>
    </row>
    <row r="60" spans="1:14" ht="12.75">
      <c r="A60" s="9">
        <f>A59+1</f>
        <v>58</v>
      </c>
      <c r="B60">
        <v>73990</v>
      </c>
      <c r="C60" s="11" t="s">
        <v>86</v>
      </c>
      <c r="D60">
        <v>49</v>
      </c>
      <c r="E60" t="s">
        <v>85</v>
      </c>
      <c r="F60" s="12"/>
      <c r="G60" s="10">
        <f>'P1'!V60</f>
        <v>6.578947368421052</v>
      </c>
      <c r="H60" s="2">
        <v>7</v>
      </c>
      <c r="I60" s="2">
        <v>7</v>
      </c>
      <c r="J60" s="2">
        <f>Camp!G60</f>
        <v>7.4</v>
      </c>
      <c r="K60" s="2">
        <f>(G60+H60+I60)/3</f>
        <v>6.859649122807017</v>
      </c>
      <c r="L60" s="2">
        <f>0.3*J60+0.7*K60</f>
        <v>7.021754385964913</v>
      </c>
      <c r="N60" s="2">
        <f>IF(AND(L60&gt;=5,G60&gt;=4,H60&gt;=4,I60&gt;=4),L60,(L60+M60)/2)</f>
        <v>7.021754385964913</v>
      </c>
    </row>
    <row r="61" spans="1:14" ht="12">
      <c r="A61"/>
      <c r="B61" s="9"/>
      <c r="C61" s="11"/>
      <c r="D61" s="9"/>
      <c r="E61" s="9"/>
      <c r="F61" s="12"/>
      <c r="G61" s="10"/>
      <c r="H61" s="2"/>
      <c r="I61" s="2"/>
      <c r="J61" s="2"/>
      <c r="L61" s="2"/>
      <c r="N61" s="2"/>
    </row>
    <row r="62" spans="1:14" ht="12">
      <c r="A62" s="1" t="s">
        <v>87</v>
      </c>
      <c r="G62" s="2">
        <f>AVERAGE(G3:G60)</f>
        <v>6.694367497691599</v>
      </c>
      <c r="H62" s="2">
        <f>AVERAGE(H3:H60)</f>
        <v>4.8584905660377355</v>
      </c>
      <c r="I62" s="2">
        <f>AVERAGE(I3:I60)</f>
        <v>5.510204081632653</v>
      </c>
      <c r="J62" s="2">
        <f>AVERAGE(J3:J60)</f>
        <v>4.95820417884328</v>
      </c>
      <c r="K62" s="2">
        <f>AVERAGE(K3:K60)</f>
        <v>5.22459165154265</v>
      </c>
      <c r="L62" s="2">
        <f>AVERAGE(L3:L60)</f>
        <v>5.144675409732839</v>
      </c>
      <c r="M62" s="2">
        <f>AVERAGE(M3:M60)</f>
        <v>5.9523809523809526</v>
      </c>
      <c r="N62" s="2">
        <f>AVERAGE(N3:N60)</f>
        <v>5.3225589059110465</v>
      </c>
    </row>
    <row r="63" spans="1:14" ht="12">
      <c r="A63" s="1" t="s">
        <v>88</v>
      </c>
      <c r="G63" s="13">
        <f>SUM(G3:G60)/G62</f>
        <v>57.00000000000001</v>
      </c>
      <c r="H63" s="13">
        <f>SUM(H3:H60)/H62</f>
        <v>53</v>
      </c>
      <c r="I63" s="13">
        <f>SUM(I3:I60)/I62</f>
        <v>49</v>
      </c>
      <c r="J63" s="13">
        <f>SUM(J3:J60)/J62</f>
        <v>58</v>
      </c>
      <c r="K63" s="13">
        <f>SUM(K3:K60)/K62</f>
        <v>58</v>
      </c>
      <c r="L63" s="13">
        <f>SUM(L3:L60)/L62</f>
        <v>58</v>
      </c>
      <c r="M63" s="13">
        <f>SUM(M3:M60)/M62</f>
        <v>21</v>
      </c>
      <c r="N63" s="13">
        <f>SUM(N3:N60)/N62</f>
        <v>58.00000000000001</v>
      </c>
    </row>
  </sheetData>
  <sheetProtection selectLockedCells="1" selectUnlockedCells="1"/>
  <conditionalFormatting sqref="N3:N60">
    <cfRule type="cellIs" priority="1" dxfId="0" operator="lessThan" stopIfTrue="1">
      <formula>5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W130"/>
  <sheetViews>
    <sheetView workbookViewId="0" topLeftCell="A1">
      <pane xSplit="1" ySplit="4" topLeftCell="B80" activePane="bottomRight" state="frozen"/>
      <selection pane="topLeft" activeCell="A1" sqref="A1"/>
      <selection pane="topRight" activeCell="B1" sqref="B1"/>
      <selection pane="bottomLeft" activeCell="A80" sqref="A80"/>
      <selection pane="bottomRight" activeCell="N93" sqref="M1:N65536"/>
    </sheetView>
  </sheetViews>
  <sheetFormatPr defaultColWidth="12.57421875" defaultRowHeight="12.75"/>
  <cols>
    <col min="1" max="1" width="45.421875" style="1" customWidth="1"/>
    <col min="2" max="11" width="3.00390625" style="14" customWidth="1"/>
    <col min="12" max="21" width="2.7109375" style="14" customWidth="1"/>
    <col min="22" max="22" width="7.7109375" style="14" customWidth="1"/>
    <col min="23" max="214" width="11.57421875" style="1" customWidth="1"/>
    <col min="215" max="16384" width="11.140625" style="0" customWidth="1"/>
  </cols>
  <sheetData>
    <row r="2" spans="2:22" ht="12">
      <c r="B2" s="14">
        <v>1</v>
      </c>
      <c r="C2" s="14">
        <v>2</v>
      </c>
      <c r="D2" s="14">
        <v>3</v>
      </c>
      <c r="E2" s="14">
        <v>4</v>
      </c>
      <c r="F2" s="14">
        <v>5</v>
      </c>
      <c r="G2" s="14">
        <v>6</v>
      </c>
      <c r="H2" s="14">
        <v>7</v>
      </c>
      <c r="I2" s="14">
        <v>8</v>
      </c>
      <c r="J2" s="14">
        <v>9</v>
      </c>
      <c r="K2" s="14">
        <v>10</v>
      </c>
      <c r="L2" s="14">
        <v>11</v>
      </c>
      <c r="M2" s="14">
        <v>12</v>
      </c>
      <c r="N2" s="14">
        <v>13</v>
      </c>
      <c r="O2" s="14">
        <v>14</v>
      </c>
      <c r="P2" s="14">
        <v>15</v>
      </c>
      <c r="Q2" s="14">
        <v>16</v>
      </c>
      <c r="R2" s="14">
        <v>17</v>
      </c>
      <c r="S2" s="14">
        <v>18</v>
      </c>
      <c r="T2" s="14">
        <v>19</v>
      </c>
      <c r="U2" s="14">
        <v>20</v>
      </c>
      <c r="V2" s="14" t="s">
        <v>89</v>
      </c>
    </row>
    <row r="3" spans="1:22" ht="12">
      <c r="A3" s="11"/>
      <c r="V3" s="14">
        <f>IF(COUNTIF(B3:U3,0)+COUNTIF(B3:U3,1)&gt;0,SUM(B3:U3)/2,"")</f>
      </c>
    </row>
    <row r="4" spans="1:22" ht="12">
      <c r="A4" s="15" t="s">
        <v>90</v>
      </c>
      <c r="V4" s="14">
        <f>IF(COUNTIF(B4:U4,0)+COUNTIF(B4:U4,1)&gt;0,SUM(B4:U4)/2,"")</f>
      </c>
    </row>
    <row r="5" spans="1:22" ht="12">
      <c r="A5" t="str">
        <f>Sheet1!C3</f>
        <v>Agnaldo Aparecido Esmael                </v>
      </c>
      <c r="B5" s="14">
        <v>3</v>
      </c>
      <c r="C5" s="14">
        <v>2</v>
      </c>
      <c r="D5" s="14">
        <v>3</v>
      </c>
      <c r="E5" s="14">
        <v>3</v>
      </c>
      <c r="F5" s="14">
        <v>0</v>
      </c>
      <c r="G5" s="14">
        <v>3</v>
      </c>
      <c r="H5" s="14">
        <v>2</v>
      </c>
      <c r="I5" s="14">
        <v>2</v>
      </c>
      <c r="J5" s="14">
        <v>1</v>
      </c>
      <c r="K5" s="14">
        <v>2</v>
      </c>
      <c r="L5" s="14">
        <v>1</v>
      </c>
      <c r="M5" s="14">
        <v>0</v>
      </c>
      <c r="N5" s="14">
        <v>2</v>
      </c>
      <c r="O5" s="14">
        <v>1</v>
      </c>
      <c r="P5" s="14">
        <v>2</v>
      </c>
      <c r="Q5" s="14">
        <v>2</v>
      </c>
      <c r="R5" s="14">
        <v>0</v>
      </c>
      <c r="S5" s="14">
        <v>2</v>
      </c>
      <c r="T5" s="14">
        <v>0</v>
      </c>
      <c r="U5" s="14">
        <v>0</v>
      </c>
      <c r="V5" s="14">
        <f>V62*20/19</f>
        <v>4.7368421052631575</v>
      </c>
    </row>
    <row r="6" spans="1:22" ht="12">
      <c r="A6" t="str">
        <f>Sheet1!C4</f>
        <v>Cleber de Lima Palmieri                 </v>
      </c>
      <c r="B6" s="14">
        <v>3</v>
      </c>
      <c r="C6" s="14">
        <v>2</v>
      </c>
      <c r="D6" s="14">
        <v>3</v>
      </c>
      <c r="E6" s="14">
        <v>3</v>
      </c>
      <c r="F6" s="14">
        <v>1</v>
      </c>
      <c r="G6" s="14">
        <v>3</v>
      </c>
      <c r="H6" s="14">
        <v>2</v>
      </c>
      <c r="I6" s="14">
        <v>2</v>
      </c>
      <c r="J6" s="14">
        <v>1</v>
      </c>
      <c r="K6" s="14">
        <v>2</v>
      </c>
      <c r="L6" s="14">
        <v>1</v>
      </c>
      <c r="M6" s="14">
        <v>0</v>
      </c>
      <c r="N6" s="14">
        <v>2</v>
      </c>
      <c r="O6" s="14">
        <v>1</v>
      </c>
      <c r="P6" s="14">
        <v>2</v>
      </c>
      <c r="Q6" s="14">
        <v>1</v>
      </c>
      <c r="R6" s="14">
        <v>0</v>
      </c>
      <c r="S6" s="14">
        <v>0</v>
      </c>
      <c r="T6" s="14">
        <v>1</v>
      </c>
      <c r="U6" s="14">
        <v>2</v>
      </c>
      <c r="V6" s="14">
        <f>V63*20/19</f>
        <v>4.2105263157894735</v>
      </c>
    </row>
    <row r="7" spans="1:22" ht="12">
      <c r="A7" t="str">
        <f>Sheet1!C5</f>
        <v>Francisco Fuentes Figueiredo Ventura    </v>
      </c>
      <c r="M7" s="14">
        <v>0</v>
      </c>
      <c r="V7" s="14">
        <f>V64*20/19</f>
        <v>0</v>
      </c>
    </row>
    <row r="8" spans="1:22" ht="12">
      <c r="A8" t="str">
        <f>Sheet1!C7</f>
        <v>Cejana Loose Pucci                      </v>
      </c>
      <c r="B8" s="14">
        <v>3</v>
      </c>
      <c r="C8" s="14">
        <v>2</v>
      </c>
      <c r="D8" s="14">
        <v>3</v>
      </c>
      <c r="E8" s="14">
        <v>3</v>
      </c>
      <c r="F8" s="14">
        <v>2</v>
      </c>
      <c r="G8" s="14">
        <v>3</v>
      </c>
      <c r="H8" s="14">
        <v>3</v>
      </c>
      <c r="I8" s="14">
        <v>2</v>
      </c>
      <c r="J8" s="14">
        <v>2</v>
      </c>
      <c r="K8" s="14">
        <v>1</v>
      </c>
      <c r="L8" s="14">
        <v>1</v>
      </c>
      <c r="M8" s="14">
        <v>0</v>
      </c>
      <c r="N8" s="14">
        <v>2</v>
      </c>
      <c r="O8" s="14">
        <v>1</v>
      </c>
      <c r="P8" s="14">
        <v>2</v>
      </c>
      <c r="Q8" s="14">
        <v>2</v>
      </c>
      <c r="R8" s="14">
        <v>2</v>
      </c>
      <c r="S8" s="14">
        <v>0</v>
      </c>
      <c r="T8" s="14">
        <v>1</v>
      </c>
      <c r="U8" s="14">
        <v>2</v>
      </c>
      <c r="V8" s="14">
        <f>V65*20/19</f>
        <v>8.68421052631579</v>
      </c>
    </row>
    <row r="9" spans="1:22" ht="12">
      <c r="A9" t="str">
        <f>Sheet1!C8</f>
        <v>David de Jesus Santos                   </v>
      </c>
      <c r="B9" s="14">
        <v>3</v>
      </c>
      <c r="C9" s="14">
        <v>2</v>
      </c>
      <c r="D9" s="14">
        <v>3</v>
      </c>
      <c r="E9" s="14">
        <v>3</v>
      </c>
      <c r="F9" s="14">
        <v>3</v>
      </c>
      <c r="G9" s="14">
        <v>3</v>
      </c>
      <c r="H9" s="14">
        <v>2</v>
      </c>
      <c r="I9" s="14">
        <v>2</v>
      </c>
      <c r="J9" s="14">
        <v>2</v>
      </c>
      <c r="K9" s="14">
        <v>1</v>
      </c>
      <c r="L9" s="14">
        <v>1</v>
      </c>
      <c r="M9" s="14">
        <v>0</v>
      </c>
      <c r="N9" s="14">
        <v>2</v>
      </c>
      <c r="O9" s="14">
        <v>1</v>
      </c>
      <c r="P9" s="14">
        <v>2</v>
      </c>
      <c r="Q9" s="14">
        <v>2</v>
      </c>
      <c r="R9" s="14">
        <v>2</v>
      </c>
      <c r="S9" s="14">
        <v>1</v>
      </c>
      <c r="T9" s="14">
        <v>1</v>
      </c>
      <c r="U9" s="14">
        <v>1</v>
      </c>
      <c r="V9" s="14">
        <f>V66*20/19</f>
        <v>8.421052631578947</v>
      </c>
    </row>
    <row r="10" spans="1:22" ht="12">
      <c r="A10" t="str">
        <f>Sheet1!C9</f>
        <v>Leandro Victor Fidelis                  </v>
      </c>
      <c r="B10" s="14">
        <v>3</v>
      </c>
      <c r="C10" s="14">
        <v>2</v>
      </c>
      <c r="D10" s="14">
        <v>3</v>
      </c>
      <c r="E10" s="14">
        <v>3</v>
      </c>
      <c r="F10" s="14">
        <v>2</v>
      </c>
      <c r="G10" s="14">
        <v>3</v>
      </c>
      <c r="H10" s="14">
        <v>0</v>
      </c>
      <c r="I10" s="14">
        <v>2</v>
      </c>
      <c r="J10" s="14">
        <v>2</v>
      </c>
      <c r="K10" s="14">
        <v>1</v>
      </c>
      <c r="L10" s="14">
        <v>1</v>
      </c>
      <c r="M10" s="14">
        <v>0</v>
      </c>
      <c r="N10" s="14">
        <v>2</v>
      </c>
      <c r="O10" s="14">
        <v>1</v>
      </c>
      <c r="P10" s="14">
        <v>2</v>
      </c>
      <c r="Q10" s="14">
        <v>2</v>
      </c>
      <c r="R10" s="14">
        <v>2</v>
      </c>
      <c r="S10" s="14">
        <v>1</v>
      </c>
      <c r="T10" s="14">
        <v>1</v>
      </c>
      <c r="U10" s="14">
        <v>1</v>
      </c>
      <c r="V10" s="14">
        <f>V67*20/19</f>
        <v>9.473684210526315</v>
      </c>
    </row>
    <row r="11" spans="1:22" ht="12">
      <c r="A11" t="str">
        <f>Sheet1!C10</f>
        <v>Marcelo Lakatos                         </v>
      </c>
      <c r="B11" s="14">
        <v>3</v>
      </c>
      <c r="C11" s="14">
        <v>2</v>
      </c>
      <c r="D11" s="14">
        <v>3</v>
      </c>
      <c r="E11" s="14">
        <v>3</v>
      </c>
      <c r="F11" s="14">
        <v>2</v>
      </c>
      <c r="G11" s="14">
        <v>3</v>
      </c>
      <c r="H11" s="14">
        <v>3</v>
      </c>
      <c r="I11" s="14">
        <v>2</v>
      </c>
      <c r="J11" s="14">
        <v>2</v>
      </c>
      <c r="K11" s="14">
        <v>0</v>
      </c>
      <c r="L11" s="14">
        <v>1</v>
      </c>
      <c r="M11" s="14">
        <v>0</v>
      </c>
      <c r="N11" s="14">
        <v>2</v>
      </c>
      <c r="O11" s="14">
        <v>1</v>
      </c>
      <c r="P11" s="14">
        <v>2</v>
      </c>
      <c r="Q11" s="14">
        <v>2</v>
      </c>
      <c r="R11" s="14">
        <v>2</v>
      </c>
      <c r="S11" s="14">
        <v>2</v>
      </c>
      <c r="T11" s="14">
        <v>1</v>
      </c>
      <c r="U11" s="14">
        <v>1</v>
      </c>
      <c r="V11" s="14">
        <f>V68*20/19</f>
        <v>8.68421052631579</v>
      </c>
    </row>
    <row r="12" spans="1:22" ht="12">
      <c r="A12" t="str">
        <f>Sheet1!C11</f>
        <v>Rafael Gustavo Vansan                   </v>
      </c>
      <c r="B12" s="14">
        <v>3</v>
      </c>
      <c r="C12" s="14">
        <v>2</v>
      </c>
      <c r="D12" s="14">
        <v>3</v>
      </c>
      <c r="E12" s="14">
        <v>3</v>
      </c>
      <c r="F12" s="14">
        <v>0</v>
      </c>
      <c r="G12" s="14">
        <v>3</v>
      </c>
      <c r="H12" s="14">
        <v>2</v>
      </c>
      <c r="I12" s="14">
        <v>2</v>
      </c>
      <c r="J12" s="14">
        <v>2</v>
      </c>
      <c r="K12" s="14">
        <v>1</v>
      </c>
      <c r="L12" s="14">
        <v>1</v>
      </c>
      <c r="M12" s="14">
        <v>0</v>
      </c>
      <c r="N12" s="14">
        <v>2</v>
      </c>
      <c r="O12" s="14">
        <v>1</v>
      </c>
      <c r="P12" s="14">
        <v>2</v>
      </c>
      <c r="Q12" s="14">
        <v>0</v>
      </c>
      <c r="R12" s="14">
        <v>2</v>
      </c>
      <c r="S12" s="14">
        <v>0</v>
      </c>
      <c r="T12" s="14">
        <v>1</v>
      </c>
      <c r="U12" s="14">
        <v>2</v>
      </c>
      <c r="V12" s="14">
        <f>V69*20/19</f>
        <v>6.842105263157895</v>
      </c>
    </row>
    <row r="13" spans="1:22" ht="12">
      <c r="A13" t="str">
        <f>Sheet1!C12</f>
        <v>Alessandro Sanches Rodrigues            </v>
      </c>
      <c r="B13" s="14">
        <v>3</v>
      </c>
      <c r="C13" s="14">
        <v>2</v>
      </c>
      <c r="D13" s="14">
        <v>3</v>
      </c>
      <c r="E13" s="14">
        <v>3</v>
      </c>
      <c r="F13" s="14">
        <v>0</v>
      </c>
      <c r="G13" s="14">
        <v>0</v>
      </c>
      <c r="H13" s="14">
        <v>0</v>
      </c>
      <c r="I13" s="14">
        <v>2</v>
      </c>
      <c r="J13" s="14">
        <v>1</v>
      </c>
      <c r="K13" s="14">
        <v>1</v>
      </c>
      <c r="L13" s="14">
        <v>0</v>
      </c>
      <c r="M13" s="14">
        <v>0</v>
      </c>
      <c r="N13" s="14">
        <v>2</v>
      </c>
      <c r="O13" s="14">
        <v>1</v>
      </c>
      <c r="P13" s="14">
        <v>2</v>
      </c>
      <c r="Q13" s="14">
        <v>2</v>
      </c>
      <c r="R13" s="14">
        <v>0</v>
      </c>
      <c r="S13" s="14">
        <v>0</v>
      </c>
      <c r="T13" s="14">
        <v>1</v>
      </c>
      <c r="U13" s="14">
        <v>0</v>
      </c>
      <c r="V13" s="14">
        <f>V70*20/19</f>
        <v>5.526315789473684</v>
      </c>
    </row>
    <row r="14" spans="1:22" ht="12">
      <c r="A14" t="str">
        <f>Sheet1!C13</f>
        <v>Lucas Baldasso                          </v>
      </c>
      <c r="B14" s="14">
        <v>3</v>
      </c>
      <c r="C14" s="14">
        <v>2</v>
      </c>
      <c r="D14" s="14">
        <v>3</v>
      </c>
      <c r="E14" s="14">
        <v>3</v>
      </c>
      <c r="F14" s="14">
        <v>1</v>
      </c>
      <c r="G14" s="14">
        <v>3</v>
      </c>
      <c r="H14" s="14">
        <v>2</v>
      </c>
      <c r="I14" s="14">
        <v>2</v>
      </c>
      <c r="J14" s="14">
        <v>2</v>
      </c>
      <c r="K14" s="14">
        <v>1</v>
      </c>
      <c r="L14" s="14">
        <v>1</v>
      </c>
      <c r="M14" s="14">
        <v>0</v>
      </c>
      <c r="N14" s="14">
        <v>2</v>
      </c>
      <c r="O14" s="14">
        <v>1</v>
      </c>
      <c r="P14" s="14">
        <v>2</v>
      </c>
      <c r="Q14" s="14">
        <v>2</v>
      </c>
      <c r="R14" s="14">
        <v>0</v>
      </c>
      <c r="S14" s="14">
        <v>1</v>
      </c>
      <c r="T14" s="14">
        <v>1</v>
      </c>
      <c r="U14" s="14">
        <v>3</v>
      </c>
      <c r="V14" s="14">
        <f>V71*20/19</f>
        <v>7.105263157894737</v>
      </c>
    </row>
    <row r="15" spans="1:22" ht="12">
      <c r="A15" t="str">
        <f>Sheet1!C14</f>
        <v>Rafael Corrales Coronil Rheda           </v>
      </c>
      <c r="B15" s="14">
        <v>3</v>
      </c>
      <c r="C15" s="14">
        <v>2</v>
      </c>
      <c r="D15" s="14">
        <v>3</v>
      </c>
      <c r="E15" s="14">
        <v>3</v>
      </c>
      <c r="F15" s="14">
        <v>0</v>
      </c>
      <c r="G15" s="14">
        <v>3</v>
      </c>
      <c r="H15" s="14">
        <v>2</v>
      </c>
      <c r="I15" s="14">
        <v>2</v>
      </c>
      <c r="J15" s="14">
        <v>2</v>
      </c>
      <c r="K15" s="14">
        <v>1</v>
      </c>
      <c r="L15" s="14">
        <v>3</v>
      </c>
      <c r="M15" s="14">
        <v>0</v>
      </c>
      <c r="N15" s="14">
        <v>2</v>
      </c>
      <c r="O15" s="14">
        <v>1</v>
      </c>
      <c r="P15" s="14">
        <v>2</v>
      </c>
      <c r="Q15" s="14">
        <v>2</v>
      </c>
      <c r="R15" s="14">
        <v>0</v>
      </c>
      <c r="S15" s="14">
        <v>1</v>
      </c>
      <c r="T15" s="14">
        <v>1</v>
      </c>
      <c r="U15" s="14">
        <v>2</v>
      </c>
      <c r="V15" s="14">
        <f>V72*20/19</f>
        <v>6.578947368421052</v>
      </c>
    </row>
    <row r="16" spans="1:22" ht="12">
      <c r="A16" t="str">
        <f>Sheet1!C15</f>
        <v>Renan Bergamaschi Serra Geraldi         </v>
      </c>
      <c r="B16" s="14">
        <v>3</v>
      </c>
      <c r="C16" s="14">
        <v>2</v>
      </c>
      <c r="D16" s="14">
        <v>3</v>
      </c>
      <c r="E16" s="14">
        <v>3</v>
      </c>
      <c r="F16" s="14">
        <v>2</v>
      </c>
      <c r="G16" s="14">
        <v>3</v>
      </c>
      <c r="H16" s="14">
        <v>2</v>
      </c>
      <c r="I16" s="14">
        <v>2</v>
      </c>
      <c r="J16" s="14">
        <v>2</v>
      </c>
      <c r="K16" s="14">
        <v>1</v>
      </c>
      <c r="L16" s="14">
        <v>1</v>
      </c>
      <c r="M16" s="14">
        <v>0</v>
      </c>
      <c r="N16" s="14">
        <v>2</v>
      </c>
      <c r="O16" s="14">
        <v>1</v>
      </c>
      <c r="P16" s="14">
        <v>2</v>
      </c>
      <c r="Q16" s="14">
        <v>2</v>
      </c>
      <c r="R16" s="14">
        <v>2</v>
      </c>
      <c r="S16" s="14">
        <v>2</v>
      </c>
      <c r="T16" s="14">
        <v>1</v>
      </c>
      <c r="U16" s="14">
        <v>3</v>
      </c>
      <c r="V16" s="14">
        <f>V73*20/19</f>
        <v>7.631578947368421</v>
      </c>
    </row>
    <row r="17" spans="1:22" ht="12">
      <c r="A17" t="str">
        <f>Sheet1!C16</f>
        <v>Thiago Henrique Buoso Pinto             </v>
      </c>
      <c r="B17" s="14">
        <v>3</v>
      </c>
      <c r="C17" s="14">
        <v>2</v>
      </c>
      <c r="D17" s="14">
        <v>3</v>
      </c>
      <c r="E17" s="14">
        <v>3</v>
      </c>
      <c r="F17" s="14">
        <v>2</v>
      </c>
      <c r="G17" s="14">
        <v>3</v>
      </c>
      <c r="H17" s="14">
        <v>0</v>
      </c>
      <c r="I17" s="14">
        <v>2</v>
      </c>
      <c r="J17" s="14">
        <v>2</v>
      </c>
      <c r="K17" s="14">
        <v>1</v>
      </c>
      <c r="L17" s="14">
        <v>0</v>
      </c>
      <c r="M17" s="14">
        <v>0</v>
      </c>
      <c r="N17" s="14">
        <v>2</v>
      </c>
      <c r="O17" s="14">
        <v>1</v>
      </c>
      <c r="P17" s="14">
        <v>2</v>
      </c>
      <c r="Q17" s="14">
        <v>0</v>
      </c>
      <c r="R17" s="14">
        <v>3</v>
      </c>
      <c r="S17" s="14">
        <v>1</v>
      </c>
      <c r="T17" s="14">
        <v>1</v>
      </c>
      <c r="U17" s="14">
        <v>3</v>
      </c>
      <c r="V17" s="14">
        <f>V74*20/19</f>
        <v>6.842105263157895</v>
      </c>
    </row>
    <row r="18" spans="1:22" ht="12">
      <c r="A18" t="str">
        <f>Sheet1!C17</f>
        <v>Wesley Martins Teles                    </v>
      </c>
      <c r="B18" s="14">
        <v>3</v>
      </c>
      <c r="C18" s="14">
        <v>2</v>
      </c>
      <c r="D18" s="14">
        <v>3</v>
      </c>
      <c r="E18" s="14">
        <v>3</v>
      </c>
      <c r="F18" s="14">
        <v>2</v>
      </c>
      <c r="G18" s="14">
        <v>3</v>
      </c>
      <c r="H18" s="14">
        <v>2</v>
      </c>
      <c r="I18" s="14">
        <v>2</v>
      </c>
      <c r="J18" s="14">
        <v>2</v>
      </c>
      <c r="K18" s="14">
        <v>2</v>
      </c>
      <c r="L18" s="14">
        <v>1</v>
      </c>
      <c r="M18" s="14">
        <v>0</v>
      </c>
      <c r="N18" s="14">
        <v>2</v>
      </c>
      <c r="O18" s="14">
        <v>1</v>
      </c>
      <c r="P18" s="14">
        <v>2</v>
      </c>
      <c r="Q18" s="14">
        <v>2</v>
      </c>
      <c r="R18" s="14">
        <v>0</v>
      </c>
      <c r="S18" s="14">
        <v>1</v>
      </c>
      <c r="T18" s="14">
        <v>1</v>
      </c>
      <c r="U18" s="14">
        <v>3</v>
      </c>
      <c r="V18" s="14">
        <f>V75*20/19</f>
        <v>7.105263157894737</v>
      </c>
    </row>
    <row r="19" spans="1:22" ht="12">
      <c r="A19" t="str">
        <f>Sheet1!C18</f>
        <v>Lucas Facanali                          </v>
      </c>
      <c r="B19" s="14">
        <v>3</v>
      </c>
      <c r="C19" s="14">
        <v>0</v>
      </c>
      <c r="D19" s="14">
        <v>3</v>
      </c>
      <c r="E19" s="14">
        <v>1</v>
      </c>
      <c r="F19" s="14">
        <v>0</v>
      </c>
      <c r="G19" s="14">
        <v>3</v>
      </c>
      <c r="H19" s="14">
        <v>2</v>
      </c>
      <c r="I19" s="14">
        <v>2</v>
      </c>
      <c r="J19" s="14">
        <v>1</v>
      </c>
      <c r="K19" s="14">
        <v>0</v>
      </c>
      <c r="L19" s="14">
        <v>1</v>
      </c>
      <c r="M19" s="14">
        <v>0</v>
      </c>
      <c r="N19" s="14">
        <v>2</v>
      </c>
      <c r="O19" s="14">
        <v>0</v>
      </c>
      <c r="P19" s="14">
        <v>2</v>
      </c>
      <c r="Q19" s="14">
        <v>0</v>
      </c>
      <c r="R19" s="14">
        <v>3</v>
      </c>
      <c r="S19" s="14">
        <v>0</v>
      </c>
      <c r="T19" s="14">
        <v>2</v>
      </c>
      <c r="U19" s="14">
        <v>0</v>
      </c>
      <c r="V19" s="14">
        <f>V76*20/19</f>
        <v>2.3684210526315788</v>
      </c>
    </row>
    <row r="20" spans="1:22" ht="12">
      <c r="A20" t="str">
        <f>Sheet1!C19</f>
        <v>Rodrigo Nogueira de Oliveira</v>
      </c>
      <c r="B20" s="14">
        <v>0</v>
      </c>
      <c r="C20" s="14">
        <v>0</v>
      </c>
      <c r="D20" s="14">
        <v>3</v>
      </c>
      <c r="E20" s="14">
        <v>0</v>
      </c>
      <c r="F20" s="14">
        <v>2</v>
      </c>
      <c r="G20" s="14">
        <v>3</v>
      </c>
      <c r="H20" s="14">
        <v>2</v>
      </c>
      <c r="I20" s="14">
        <v>2</v>
      </c>
      <c r="J20" s="14">
        <v>2</v>
      </c>
      <c r="K20" s="14">
        <v>3</v>
      </c>
      <c r="L20" s="14">
        <v>1</v>
      </c>
      <c r="M20" s="14">
        <v>0</v>
      </c>
      <c r="N20" s="14">
        <v>2</v>
      </c>
      <c r="O20" s="14">
        <v>1</v>
      </c>
      <c r="P20" s="14">
        <v>1</v>
      </c>
      <c r="Q20" s="14">
        <v>0</v>
      </c>
      <c r="R20" s="14">
        <v>0</v>
      </c>
      <c r="S20" s="14">
        <v>1</v>
      </c>
      <c r="T20" s="14">
        <v>1</v>
      </c>
      <c r="U20" s="14">
        <v>0</v>
      </c>
      <c r="V20" s="14">
        <f>V77*20/19</f>
        <v>4.473684210526316</v>
      </c>
    </row>
    <row r="21" spans="1:22" ht="12">
      <c r="A21" t="str">
        <f>Sheet1!C20</f>
        <v>André Santus                            </v>
      </c>
      <c r="B21" s="14">
        <v>3</v>
      </c>
      <c r="C21" s="14">
        <v>2</v>
      </c>
      <c r="D21" s="14">
        <v>3</v>
      </c>
      <c r="E21" s="14">
        <v>3</v>
      </c>
      <c r="F21" s="14">
        <v>2</v>
      </c>
      <c r="G21" s="14">
        <v>3</v>
      </c>
      <c r="H21" s="14">
        <v>3</v>
      </c>
      <c r="I21" s="14">
        <v>2</v>
      </c>
      <c r="J21" s="14">
        <v>2</v>
      </c>
      <c r="K21" s="14">
        <v>1</v>
      </c>
      <c r="L21" s="14">
        <v>1</v>
      </c>
      <c r="M21" s="14">
        <v>0</v>
      </c>
      <c r="N21" s="14">
        <v>2</v>
      </c>
      <c r="O21" s="14">
        <v>1</v>
      </c>
      <c r="P21" s="14">
        <v>2</v>
      </c>
      <c r="Q21" s="14">
        <v>2</v>
      </c>
      <c r="R21" s="14">
        <v>2</v>
      </c>
      <c r="S21" s="14">
        <v>2</v>
      </c>
      <c r="T21" s="14">
        <v>1</v>
      </c>
      <c r="U21" s="14">
        <v>2</v>
      </c>
      <c r="V21" s="14">
        <f>V78*20/19</f>
        <v>8.421052631578947</v>
      </c>
    </row>
    <row r="22" spans="1:22" ht="12">
      <c r="A22" t="str">
        <f>Sheet1!C21</f>
        <v>Caio Cezar Correia                      </v>
      </c>
      <c r="M22" s="14">
        <v>0</v>
      </c>
      <c r="V22" s="14">
        <f>V79*20/19</f>
        <v>0</v>
      </c>
    </row>
    <row r="23" spans="1:22" ht="12">
      <c r="A23" t="str">
        <f>Sheet1!C22</f>
        <v>Dalton Yuiti Kagohara                   </v>
      </c>
      <c r="B23" s="14">
        <v>3</v>
      </c>
      <c r="C23" s="14">
        <v>2</v>
      </c>
      <c r="D23" s="14">
        <v>3</v>
      </c>
      <c r="E23" s="14">
        <v>3</v>
      </c>
      <c r="F23" s="14">
        <v>0</v>
      </c>
      <c r="G23" s="14">
        <v>3</v>
      </c>
      <c r="H23" s="14">
        <v>2</v>
      </c>
      <c r="I23" s="14">
        <v>2</v>
      </c>
      <c r="J23" s="14">
        <v>2</v>
      </c>
      <c r="K23" s="14">
        <v>1</v>
      </c>
      <c r="L23" s="14">
        <v>1</v>
      </c>
      <c r="M23" s="14">
        <v>0</v>
      </c>
      <c r="N23" s="14">
        <v>2</v>
      </c>
      <c r="O23" s="14">
        <v>1</v>
      </c>
      <c r="P23" s="14">
        <v>2</v>
      </c>
      <c r="Q23" s="14">
        <v>2</v>
      </c>
      <c r="R23" s="14">
        <v>2</v>
      </c>
      <c r="S23" s="14">
        <v>0</v>
      </c>
      <c r="T23" s="14">
        <v>1</v>
      </c>
      <c r="U23" s="14">
        <v>1</v>
      </c>
      <c r="V23" s="14">
        <f>V80*20/19</f>
        <v>8.157894736842104</v>
      </c>
    </row>
    <row r="24" spans="1:22" ht="12">
      <c r="A24" t="str">
        <f>Sheet1!C23</f>
        <v>Daniel Breves Ferreira                  </v>
      </c>
      <c r="B24" s="14">
        <v>3</v>
      </c>
      <c r="C24" s="14">
        <v>2</v>
      </c>
      <c r="D24" s="14">
        <v>3</v>
      </c>
      <c r="E24" s="14">
        <v>1</v>
      </c>
      <c r="F24" s="14">
        <v>1</v>
      </c>
      <c r="G24" s="14">
        <v>3</v>
      </c>
      <c r="H24" s="14">
        <v>3</v>
      </c>
      <c r="I24" s="14">
        <v>2</v>
      </c>
      <c r="J24" s="14">
        <v>2</v>
      </c>
      <c r="K24" s="14">
        <v>2</v>
      </c>
      <c r="L24" s="14">
        <v>1</v>
      </c>
      <c r="M24" s="14">
        <v>0</v>
      </c>
      <c r="N24" s="14">
        <v>1</v>
      </c>
      <c r="O24" s="14">
        <v>2</v>
      </c>
      <c r="P24" s="14">
        <v>2</v>
      </c>
      <c r="Q24" s="14">
        <v>2</v>
      </c>
      <c r="R24" s="14">
        <v>0</v>
      </c>
      <c r="S24" s="14">
        <v>1</v>
      </c>
      <c r="T24" s="14">
        <v>1</v>
      </c>
      <c r="U24" s="14">
        <v>2</v>
      </c>
      <c r="V24" s="14">
        <f>V81*20/19</f>
        <v>4.7368421052631575</v>
      </c>
    </row>
    <row r="25" spans="1:22" ht="12">
      <c r="A25" t="str">
        <f>Sheet1!C24</f>
        <v>Daniel Silva Kantor                     </v>
      </c>
      <c r="B25" s="14">
        <v>3</v>
      </c>
      <c r="C25" s="14">
        <v>2</v>
      </c>
      <c r="D25" s="14">
        <v>3</v>
      </c>
      <c r="E25" s="14">
        <v>3</v>
      </c>
      <c r="F25" s="14">
        <v>0</v>
      </c>
      <c r="G25" s="14">
        <v>3</v>
      </c>
      <c r="H25" s="14">
        <v>2</v>
      </c>
      <c r="I25" s="14">
        <v>2</v>
      </c>
      <c r="J25" s="14">
        <v>1</v>
      </c>
      <c r="K25" s="14">
        <v>2</v>
      </c>
      <c r="L25" s="14">
        <v>1</v>
      </c>
      <c r="M25" s="14">
        <v>0</v>
      </c>
      <c r="N25" s="14">
        <v>2</v>
      </c>
      <c r="O25" s="14">
        <v>1</v>
      </c>
      <c r="P25" s="14">
        <v>2</v>
      </c>
      <c r="Q25" s="14">
        <v>2</v>
      </c>
      <c r="R25" s="14">
        <v>1</v>
      </c>
      <c r="S25" s="14">
        <v>2</v>
      </c>
      <c r="T25" s="14">
        <v>1</v>
      </c>
      <c r="U25" s="14">
        <v>1</v>
      </c>
      <c r="V25" s="14">
        <f>V82*20/19</f>
        <v>5.526315789473684</v>
      </c>
    </row>
    <row r="26" spans="1:22" ht="12">
      <c r="A26" t="str">
        <f>Sheet1!C25</f>
        <v>Denise Fugihara                         </v>
      </c>
      <c r="B26" s="14">
        <v>3</v>
      </c>
      <c r="C26" s="14">
        <v>1</v>
      </c>
      <c r="D26" s="14">
        <v>3</v>
      </c>
      <c r="E26" s="14">
        <v>2</v>
      </c>
      <c r="F26" s="14">
        <v>0</v>
      </c>
      <c r="G26" s="14">
        <v>3</v>
      </c>
      <c r="H26" s="14">
        <v>3</v>
      </c>
      <c r="I26" s="14">
        <v>2</v>
      </c>
      <c r="J26" s="14">
        <v>2</v>
      </c>
      <c r="K26" s="14">
        <v>1</v>
      </c>
      <c r="L26" s="14">
        <v>3</v>
      </c>
      <c r="M26" s="14">
        <v>0</v>
      </c>
      <c r="N26" s="14">
        <v>2</v>
      </c>
      <c r="O26" s="14">
        <v>1</v>
      </c>
      <c r="P26" s="14">
        <v>2</v>
      </c>
      <c r="Q26" s="14">
        <v>3</v>
      </c>
      <c r="R26" s="14">
        <v>1</v>
      </c>
      <c r="S26" s="14">
        <v>1</v>
      </c>
      <c r="T26" s="14">
        <v>0</v>
      </c>
      <c r="U26" s="14">
        <v>1</v>
      </c>
      <c r="V26" s="14">
        <f>V83*20/19</f>
        <v>5</v>
      </c>
    </row>
    <row r="27" spans="1:22" ht="12">
      <c r="A27" t="str">
        <f>Sheet1!C26</f>
        <v>Felipe Jun Fujioka Shida                </v>
      </c>
      <c r="B27" s="14">
        <v>2</v>
      </c>
      <c r="C27" s="14">
        <v>2</v>
      </c>
      <c r="D27" s="14">
        <v>3</v>
      </c>
      <c r="E27" s="14">
        <v>3</v>
      </c>
      <c r="F27" s="14">
        <v>2</v>
      </c>
      <c r="G27" s="14">
        <v>3</v>
      </c>
      <c r="H27" s="14">
        <v>3</v>
      </c>
      <c r="I27" s="14">
        <v>2</v>
      </c>
      <c r="J27" s="14">
        <v>2</v>
      </c>
      <c r="K27" s="14">
        <v>2</v>
      </c>
      <c r="L27" s="14">
        <v>1</v>
      </c>
      <c r="M27" s="14">
        <v>0</v>
      </c>
      <c r="N27" s="14">
        <v>2</v>
      </c>
      <c r="O27" s="14">
        <v>1</v>
      </c>
      <c r="P27" s="14">
        <v>2</v>
      </c>
      <c r="Q27" s="14">
        <v>2</v>
      </c>
      <c r="R27" s="14">
        <v>2</v>
      </c>
      <c r="S27" s="14">
        <v>2</v>
      </c>
      <c r="T27" s="14">
        <v>1</v>
      </c>
      <c r="U27" s="14">
        <v>1</v>
      </c>
      <c r="V27" s="14">
        <f>V84*20/19</f>
        <v>7.631578947368421</v>
      </c>
    </row>
    <row r="28" spans="1:22" ht="12">
      <c r="A28" t="str">
        <f>Sheet1!C27</f>
        <v>Fernanda Lima dos Santos                </v>
      </c>
      <c r="B28" s="14">
        <v>3</v>
      </c>
      <c r="C28" s="14">
        <v>2</v>
      </c>
      <c r="D28" s="14">
        <v>3</v>
      </c>
      <c r="E28" s="14">
        <v>3</v>
      </c>
      <c r="F28" s="14">
        <v>2</v>
      </c>
      <c r="G28" s="14">
        <v>3</v>
      </c>
      <c r="H28" s="14">
        <v>2</v>
      </c>
      <c r="I28" s="14">
        <v>2</v>
      </c>
      <c r="J28" s="14">
        <v>2</v>
      </c>
      <c r="K28" s="14">
        <v>1</v>
      </c>
      <c r="L28" s="14">
        <v>1</v>
      </c>
      <c r="M28" s="14">
        <v>0</v>
      </c>
      <c r="N28" s="14">
        <v>2</v>
      </c>
      <c r="O28" s="14">
        <v>1</v>
      </c>
      <c r="P28" s="14">
        <v>2</v>
      </c>
      <c r="Q28" s="14">
        <v>2</v>
      </c>
      <c r="R28" s="14">
        <v>2</v>
      </c>
      <c r="S28" s="14">
        <v>1</v>
      </c>
      <c r="T28" s="14">
        <v>1</v>
      </c>
      <c r="U28" s="14">
        <v>1</v>
      </c>
      <c r="V28" s="14">
        <f>V85*20/19</f>
        <v>9.210526315789474</v>
      </c>
    </row>
    <row r="29" spans="1:22" ht="12">
      <c r="A29" t="str">
        <f>Sheet1!C28</f>
        <v>Gabriel Barros Zanoni Lopes Moreno      </v>
      </c>
      <c r="B29" s="14">
        <v>3</v>
      </c>
      <c r="C29" s="14">
        <v>2</v>
      </c>
      <c r="D29" s="14">
        <v>3</v>
      </c>
      <c r="E29" s="14">
        <v>3</v>
      </c>
      <c r="F29" s="14">
        <v>2</v>
      </c>
      <c r="G29" s="14">
        <v>3</v>
      </c>
      <c r="H29" s="14">
        <v>2</v>
      </c>
      <c r="I29" s="14">
        <v>2</v>
      </c>
      <c r="J29" s="14">
        <v>2</v>
      </c>
      <c r="K29" s="14">
        <v>1</v>
      </c>
      <c r="L29" s="14">
        <v>1</v>
      </c>
      <c r="M29" s="14">
        <v>0</v>
      </c>
      <c r="N29" s="14">
        <v>2</v>
      </c>
      <c r="O29" s="14">
        <v>1</v>
      </c>
      <c r="P29" s="14">
        <v>2</v>
      </c>
      <c r="Q29" s="14">
        <v>2</v>
      </c>
      <c r="R29" s="14">
        <v>2</v>
      </c>
      <c r="S29" s="14">
        <v>1</v>
      </c>
      <c r="T29" s="14">
        <v>1</v>
      </c>
      <c r="U29" s="14">
        <v>1</v>
      </c>
      <c r="V29" s="14">
        <f>V86*20/19</f>
        <v>9.210526315789474</v>
      </c>
    </row>
    <row r="30" spans="1:22" ht="12">
      <c r="A30" t="str">
        <f>Sheet1!C29</f>
        <v>Gabriel dos Santos Sobral               </v>
      </c>
      <c r="B30" s="14">
        <v>3</v>
      </c>
      <c r="C30" s="14">
        <v>2</v>
      </c>
      <c r="D30" s="14">
        <v>3</v>
      </c>
      <c r="E30" s="14">
        <v>3</v>
      </c>
      <c r="F30" s="14">
        <v>2</v>
      </c>
      <c r="G30" s="14">
        <v>3</v>
      </c>
      <c r="H30" s="14">
        <v>3</v>
      </c>
      <c r="I30" s="14">
        <v>2</v>
      </c>
      <c r="J30" s="14">
        <v>2</v>
      </c>
      <c r="K30" s="14">
        <v>1</v>
      </c>
      <c r="L30" s="14">
        <v>1</v>
      </c>
      <c r="M30" s="14">
        <v>0</v>
      </c>
      <c r="N30" s="14">
        <v>2</v>
      </c>
      <c r="O30" s="14">
        <v>1</v>
      </c>
      <c r="P30" s="14">
        <v>2</v>
      </c>
      <c r="Q30" s="14">
        <v>2</v>
      </c>
      <c r="R30" s="14">
        <v>2</v>
      </c>
      <c r="S30" s="14">
        <v>2</v>
      </c>
      <c r="T30" s="14">
        <v>1</v>
      </c>
      <c r="U30" s="14">
        <v>1</v>
      </c>
      <c r="V30" s="14">
        <f>V87*20/19</f>
        <v>9.210526315789474</v>
      </c>
    </row>
    <row r="31" spans="1:22" ht="12">
      <c r="A31" t="str">
        <f>Sheet1!C30</f>
        <v>Gustavo Lemes Leite Barbosa             </v>
      </c>
      <c r="B31" s="14">
        <v>3</v>
      </c>
      <c r="C31" s="14">
        <v>1</v>
      </c>
      <c r="D31" s="14">
        <v>3</v>
      </c>
      <c r="E31" s="14">
        <v>3</v>
      </c>
      <c r="F31" s="14">
        <v>1</v>
      </c>
      <c r="G31" s="14">
        <v>3</v>
      </c>
      <c r="H31" s="14">
        <v>2</v>
      </c>
      <c r="I31" s="14">
        <v>2</v>
      </c>
      <c r="J31" s="14">
        <v>2</v>
      </c>
      <c r="K31" s="14">
        <v>2</v>
      </c>
      <c r="L31" s="14">
        <v>1</v>
      </c>
      <c r="M31" s="14">
        <v>0</v>
      </c>
      <c r="N31" s="14">
        <v>2</v>
      </c>
      <c r="O31" s="14">
        <v>1</v>
      </c>
      <c r="P31" s="14">
        <v>2</v>
      </c>
      <c r="Q31" s="14">
        <v>0</v>
      </c>
      <c r="R31" s="14">
        <v>2</v>
      </c>
      <c r="S31" s="14">
        <v>1</v>
      </c>
      <c r="T31" s="14">
        <v>1</v>
      </c>
      <c r="U31" s="14">
        <v>2</v>
      </c>
      <c r="V31" s="14">
        <f>V88*20/19</f>
        <v>5.526315789473684</v>
      </c>
    </row>
    <row r="32" spans="1:22" ht="12">
      <c r="A32" t="str">
        <f>Sheet1!C31</f>
        <v>Hugo Roberto Silva de Queiroz           </v>
      </c>
      <c r="B32" s="14">
        <v>3</v>
      </c>
      <c r="C32" s="14">
        <v>2</v>
      </c>
      <c r="D32" s="14">
        <v>3</v>
      </c>
      <c r="E32" s="14">
        <v>3</v>
      </c>
      <c r="F32" s="14">
        <v>0</v>
      </c>
      <c r="G32" s="14">
        <v>3</v>
      </c>
      <c r="H32" s="14">
        <v>2</v>
      </c>
      <c r="I32" s="14">
        <v>2</v>
      </c>
      <c r="J32" s="14">
        <v>2</v>
      </c>
      <c r="K32" s="14">
        <v>1</v>
      </c>
      <c r="L32" s="14">
        <v>1</v>
      </c>
      <c r="M32" s="14">
        <v>0</v>
      </c>
      <c r="N32" s="14">
        <v>2</v>
      </c>
      <c r="O32" s="14">
        <v>1</v>
      </c>
      <c r="P32" s="14">
        <v>1</v>
      </c>
      <c r="Q32" s="14">
        <v>2</v>
      </c>
      <c r="R32" s="14">
        <v>2</v>
      </c>
      <c r="S32" s="14">
        <v>1</v>
      </c>
      <c r="T32" s="14">
        <v>1</v>
      </c>
      <c r="U32" s="14">
        <v>3</v>
      </c>
      <c r="V32" s="14">
        <f>V89*20/19</f>
        <v>7.105263157894737</v>
      </c>
    </row>
    <row r="33" spans="1:22" ht="12">
      <c r="A33" t="str">
        <f>Sheet1!C32</f>
        <v>Indy Tavares Virmond                    </v>
      </c>
      <c r="B33" s="14">
        <v>3</v>
      </c>
      <c r="C33" s="14">
        <v>2</v>
      </c>
      <c r="D33" s="14">
        <v>3</v>
      </c>
      <c r="E33" s="14">
        <v>2</v>
      </c>
      <c r="F33" s="14">
        <v>2</v>
      </c>
      <c r="G33" s="14">
        <v>3</v>
      </c>
      <c r="H33" s="14">
        <v>2</v>
      </c>
      <c r="I33" s="14">
        <v>2</v>
      </c>
      <c r="J33" s="14">
        <v>2</v>
      </c>
      <c r="K33" s="14">
        <v>2</v>
      </c>
      <c r="L33" s="14">
        <v>1</v>
      </c>
      <c r="M33" s="14">
        <v>0</v>
      </c>
      <c r="N33" s="14">
        <v>1</v>
      </c>
      <c r="O33" s="14">
        <v>1</v>
      </c>
      <c r="P33" s="14">
        <v>2</v>
      </c>
      <c r="Q33" s="14">
        <v>2</v>
      </c>
      <c r="R33" s="14">
        <v>2</v>
      </c>
      <c r="S33" s="14">
        <v>1</v>
      </c>
      <c r="T33" s="14">
        <v>1</v>
      </c>
      <c r="U33" s="14">
        <v>1</v>
      </c>
      <c r="V33" s="14">
        <f>V90*20/19</f>
        <v>6.842105263157895</v>
      </c>
    </row>
    <row r="34" spans="1:22" ht="12">
      <c r="A34" t="str">
        <f>Sheet1!C33</f>
        <v>Marcelo Bazzani Pinto de Moura          </v>
      </c>
      <c r="B34" s="14">
        <v>3</v>
      </c>
      <c r="C34" s="14">
        <v>2</v>
      </c>
      <c r="D34" s="14">
        <v>3</v>
      </c>
      <c r="E34" s="14">
        <v>3</v>
      </c>
      <c r="F34" s="14">
        <v>2</v>
      </c>
      <c r="G34" s="14">
        <v>3</v>
      </c>
      <c r="H34" s="14">
        <v>3</v>
      </c>
      <c r="I34" s="14">
        <v>2</v>
      </c>
      <c r="J34" s="14">
        <v>2</v>
      </c>
      <c r="K34" s="14">
        <v>1</v>
      </c>
      <c r="L34" s="14">
        <v>1</v>
      </c>
      <c r="M34" s="14">
        <v>0</v>
      </c>
      <c r="N34" s="14">
        <v>2</v>
      </c>
      <c r="O34" s="14">
        <v>1</v>
      </c>
      <c r="P34" s="14">
        <v>2</v>
      </c>
      <c r="Q34" s="14">
        <v>2</v>
      </c>
      <c r="R34" s="14">
        <v>2</v>
      </c>
      <c r="S34" s="14">
        <v>1</v>
      </c>
      <c r="T34" s="14">
        <v>1</v>
      </c>
      <c r="U34" s="14">
        <v>1</v>
      </c>
      <c r="V34" s="14">
        <f>V91*20/19</f>
        <v>10</v>
      </c>
    </row>
    <row r="35" spans="1:22" ht="12">
      <c r="A35" t="str">
        <f>Sheet1!C34</f>
        <v>Rinaldo de Oliveira Filho               </v>
      </c>
      <c r="B35" s="14">
        <v>3</v>
      </c>
      <c r="C35" s="14">
        <v>2</v>
      </c>
      <c r="D35" s="14">
        <v>3</v>
      </c>
      <c r="E35" s="14">
        <v>3</v>
      </c>
      <c r="F35" s="14">
        <v>2</v>
      </c>
      <c r="G35" s="14">
        <v>3</v>
      </c>
      <c r="H35" s="14">
        <v>2</v>
      </c>
      <c r="I35" s="14">
        <v>2</v>
      </c>
      <c r="J35" s="14">
        <v>2</v>
      </c>
      <c r="K35" s="14">
        <v>1</v>
      </c>
      <c r="L35" s="14">
        <v>2</v>
      </c>
      <c r="M35" s="14">
        <v>0</v>
      </c>
      <c r="N35" s="14">
        <v>2</v>
      </c>
      <c r="O35" s="14">
        <v>1</v>
      </c>
      <c r="P35" s="14">
        <v>2</v>
      </c>
      <c r="Q35" s="14">
        <v>2</v>
      </c>
      <c r="R35" s="14">
        <v>2</v>
      </c>
      <c r="S35" s="14">
        <v>2</v>
      </c>
      <c r="T35" s="14">
        <v>1</v>
      </c>
      <c r="U35" s="14">
        <v>1</v>
      </c>
      <c r="V35" s="14">
        <f>V92*20/19</f>
        <v>7.631578947368421</v>
      </c>
    </row>
    <row r="36" spans="1:22" ht="12">
      <c r="A36" t="str">
        <f>Sheet1!C35</f>
        <v>Vitor Hugo de Sousa Ferreira            </v>
      </c>
      <c r="B36" s="14">
        <v>3</v>
      </c>
      <c r="C36" s="14">
        <v>2</v>
      </c>
      <c r="D36" s="14">
        <v>3</v>
      </c>
      <c r="E36" s="14">
        <v>3</v>
      </c>
      <c r="F36" s="14">
        <v>2</v>
      </c>
      <c r="G36" s="14">
        <v>3</v>
      </c>
      <c r="H36" s="14">
        <v>2</v>
      </c>
      <c r="I36" s="14">
        <v>2</v>
      </c>
      <c r="J36" s="14">
        <v>2</v>
      </c>
      <c r="K36" s="14">
        <v>1</v>
      </c>
      <c r="L36" s="14">
        <v>1</v>
      </c>
      <c r="M36" s="14">
        <v>0</v>
      </c>
      <c r="N36" s="14">
        <v>2</v>
      </c>
      <c r="O36" s="14">
        <v>1</v>
      </c>
      <c r="P36" s="14">
        <v>2</v>
      </c>
      <c r="Q36" s="14">
        <v>2</v>
      </c>
      <c r="R36" s="14">
        <v>2</v>
      </c>
      <c r="S36" s="14">
        <v>1</v>
      </c>
      <c r="T36" s="14">
        <v>1</v>
      </c>
      <c r="U36" s="14">
        <v>1</v>
      </c>
      <c r="V36" s="14">
        <f>V93*20/19</f>
        <v>9.210526315789474</v>
      </c>
    </row>
    <row r="37" spans="1:22" ht="12">
      <c r="A37" t="str">
        <f>Sheet1!C36</f>
        <v>Anderson Teoli Nunciaroni               </v>
      </c>
      <c r="B37" s="14">
        <v>3</v>
      </c>
      <c r="C37" s="14">
        <v>2</v>
      </c>
      <c r="D37" s="14">
        <v>3</v>
      </c>
      <c r="E37" s="14">
        <v>3</v>
      </c>
      <c r="F37" s="14">
        <v>2</v>
      </c>
      <c r="G37" s="14">
        <v>3</v>
      </c>
      <c r="H37" s="14">
        <v>2</v>
      </c>
      <c r="I37" s="14">
        <v>2</v>
      </c>
      <c r="J37" s="14">
        <v>2</v>
      </c>
      <c r="K37" s="14">
        <v>1</v>
      </c>
      <c r="L37" s="14">
        <v>3</v>
      </c>
      <c r="M37" s="14">
        <v>0</v>
      </c>
      <c r="N37" s="14">
        <v>2</v>
      </c>
      <c r="O37" s="14">
        <v>1</v>
      </c>
      <c r="P37" s="14">
        <v>2</v>
      </c>
      <c r="Q37" s="14">
        <v>2</v>
      </c>
      <c r="R37" s="14">
        <v>2</v>
      </c>
      <c r="S37" s="14">
        <v>1</v>
      </c>
      <c r="T37" s="14">
        <v>1</v>
      </c>
      <c r="U37" s="14">
        <v>1</v>
      </c>
      <c r="V37" s="14">
        <f>V94*20/19</f>
        <v>8.421052631578947</v>
      </c>
    </row>
    <row r="38" spans="1:22" ht="12">
      <c r="A38" t="str">
        <f>Sheet1!C37</f>
        <v>Conrado Fortes Andalafet                </v>
      </c>
      <c r="B38" s="14">
        <v>3</v>
      </c>
      <c r="C38" s="14">
        <v>2</v>
      </c>
      <c r="D38" s="14">
        <v>3</v>
      </c>
      <c r="E38" s="14">
        <v>3</v>
      </c>
      <c r="F38" s="14">
        <v>2</v>
      </c>
      <c r="G38" s="14">
        <v>3</v>
      </c>
      <c r="H38" s="14">
        <v>3</v>
      </c>
      <c r="I38" s="14">
        <v>2</v>
      </c>
      <c r="J38" s="14">
        <v>2</v>
      </c>
      <c r="K38" s="14">
        <v>1</v>
      </c>
      <c r="L38" s="14">
        <v>1</v>
      </c>
      <c r="M38" s="14">
        <v>0</v>
      </c>
      <c r="N38" s="14">
        <v>2</v>
      </c>
      <c r="O38" s="14">
        <v>1</v>
      </c>
      <c r="P38" s="14">
        <v>2</v>
      </c>
      <c r="Q38" s="14">
        <v>2</v>
      </c>
      <c r="R38" s="14">
        <v>2</v>
      </c>
      <c r="S38" s="14">
        <v>1</v>
      </c>
      <c r="T38" s="14">
        <v>1</v>
      </c>
      <c r="U38" s="14">
        <v>1</v>
      </c>
      <c r="V38" s="14">
        <f>V95*20/19</f>
        <v>10</v>
      </c>
    </row>
    <row r="39" spans="1:22" ht="12">
      <c r="A39" t="str">
        <f>Sheet1!C38</f>
        <v>Felipe Jun Kajiya                       </v>
      </c>
      <c r="B39" s="14">
        <v>3</v>
      </c>
      <c r="C39" s="14">
        <v>2</v>
      </c>
      <c r="D39" s="14">
        <v>3</v>
      </c>
      <c r="E39" s="14">
        <v>3</v>
      </c>
      <c r="F39" s="14">
        <v>2</v>
      </c>
      <c r="G39" s="14">
        <v>3</v>
      </c>
      <c r="H39" s="14">
        <v>2</v>
      </c>
      <c r="I39" s="14">
        <v>2</v>
      </c>
      <c r="J39" s="14">
        <v>1</v>
      </c>
      <c r="K39" s="14">
        <v>2</v>
      </c>
      <c r="L39" s="14">
        <v>3</v>
      </c>
      <c r="M39" s="14">
        <v>0</v>
      </c>
      <c r="N39" s="14">
        <v>2</v>
      </c>
      <c r="O39" s="14">
        <v>1</v>
      </c>
      <c r="P39" s="14">
        <v>2</v>
      </c>
      <c r="Q39" s="14">
        <v>2</v>
      </c>
      <c r="R39" s="14">
        <v>1</v>
      </c>
      <c r="S39" s="14">
        <v>1</v>
      </c>
      <c r="T39" s="14">
        <v>1</v>
      </c>
      <c r="U39" s="14">
        <v>2</v>
      </c>
      <c r="V39" s="14">
        <f>V96*20/19</f>
        <v>5.2631578947368425</v>
      </c>
    </row>
    <row r="40" spans="1:22" ht="12">
      <c r="A40" t="str">
        <f>Sheet1!C39</f>
        <v>Fernando Cabral Casanova                </v>
      </c>
      <c r="B40" s="14">
        <v>3</v>
      </c>
      <c r="C40" s="14">
        <v>2</v>
      </c>
      <c r="D40" s="14">
        <v>3</v>
      </c>
      <c r="E40" s="14">
        <v>3</v>
      </c>
      <c r="F40" s="14">
        <v>3</v>
      </c>
      <c r="G40" s="14">
        <v>3</v>
      </c>
      <c r="H40" s="14">
        <v>2</v>
      </c>
      <c r="I40" s="14">
        <v>2</v>
      </c>
      <c r="J40" s="14">
        <v>2</v>
      </c>
      <c r="K40" s="14">
        <v>2</v>
      </c>
      <c r="L40" s="14">
        <v>1</v>
      </c>
      <c r="M40" s="14">
        <v>0</v>
      </c>
      <c r="N40" s="14">
        <v>2</v>
      </c>
      <c r="O40" s="14">
        <v>1</v>
      </c>
      <c r="P40" s="14">
        <v>2</v>
      </c>
      <c r="Q40" s="14">
        <v>2</v>
      </c>
      <c r="R40" s="14">
        <v>1</v>
      </c>
      <c r="S40" s="14">
        <v>2</v>
      </c>
      <c r="T40" s="14">
        <v>1</v>
      </c>
      <c r="U40" s="14">
        <v>1</v>
      </c>
      <c r="V40" s="14">
        <f>V97*20/19</f>
        <v>6.052631578947368</v>
      </c>
    </row>
    <row r="41" spans="1:22" ht="12">
      <c r="A41" t="str">
        <f>Sheet1!C40</f>
        <v>Guilherme Bandeira Monteiro             </v>
      </c>
      <c r="B41" s="14">
        <v>3</v>
      </c>
      <c r="C41" s="14">
        <v>2</v>
      </c>
      <c r="D41" s="14">
        <v>3</v>
      </c>
      <c r="E41" s="14">
        <v>3</v>
      </c>
      <c r="F41" s="14">
        <v>2</v>
      </c>
      <c r="G41" s="14">
        <v>3</v>
      </c>
      <c r="H41" s="14">
        <v>2</v>
      </c>
      <c r="I41" s="14">
        <v>2</v>
      </c>
      <c r="J41" s="14">
        <v>2</v>
      </c>
      <c r="K41" s="14">
        <v>1</v>
      </c>
      <c r="L41" s="14">
        <v>1</v>
      </c>
      <c r="M41" s="14">
        <v>0</v>
      </c>
      <c r="N41" s="14">
        <v>2</v>
      </c>
      <c r="O41" s="14">
        <v>1</v>
      </c>
      <c r="P41" s="14">
        <v>1</v>
      </c>
      <c r="Q41" s="14">
        <v>2</v>
      </c>
      <c r="R41" s="14">
        <v>2</v>
      </c>
      <c r="S41" s="14">
        <v>1</v>
      </c>
      <c r="T41" s="14">
        <v>1</v>
      </c>
      <c r="U41" s="14">
        <v>1</v>
      </c>
      <c r="V41" s="14">
        <f>V98*20/19</f>
        <v>8.421052631578947</v>
      </c>
    </row>
    <row r="42" spans="1:22" ht="12">
      <c r="A42" t="str">
        <f>Sheet1!C41</f>
        <v>Henrique Minoru Hattori                 </v>
      </c>
      <c r="B42" s="14">
        <v>3</v>
      </c>
      <c r="C42" s="14">
        <v>2</v>
      </c>
      <c r="D42" s="14">
        <v>3</v>
      </c>
      <c r="E42" s="14">
        <v>3</v>
      </c>
      <c r="F42" s="14">
        <v>2</v>
      </c>
      <c r="G42" s="14">
        <v>3</v>
      </c>
      <c r="H42" s="14">
        <v>2</v>
      </c>
      <c r="I42" s="14">
        <v>2</v>
      </c>
      <c r="J42" s="14">
        <v>2</v>
      </c>
      <c r="K42" s="14">
        <v>2</v>
      </c>
      <c r="L42" s="14">
        <v>1</v>
      </c>
      <c r="M42" s="14">
        <v>0</v>
      </c>
      <c r="N42" s="14">
        <v>2</v>
      </c>
      <c r="O42" s="14">
        <v>1</v>
      </c>
      <c r="P42" s="14">
        <v>2</v>
      </c>
      <c r="Q42" s="14">
        <v>2</v>
      </c>
      <c r="R42" s="14">
        <v>2</v>
      </c>
      <c r="S42" s="14">
        <v>1</v>
      </c>
      <c r="T42" s="14">
        <v>1</v>
      </c>
      <c r="U42" s="14">
        <v>1</v>
      </c>
      <c r="V42" s="14">
        <f>V99*20/19</f>
        <v>8.421052631578947</v>
      </c>
    </row>
    <row r="43" spans="1:22" ht="12">
      <c r="A43" t="str">
        <f>Sheet1!C42</f>
        <v>Rafael Cortez Sanches                   </v>
      </c>
      <c r="B43" s="14">
        <v>2</v>
      </c>
      <c r="C43" s="14">
        <v>3</v>
      </c>
      <c r="D43" s="14">
        <v>3</v>
      </c>
      <c r="E43" s="14">
        <v>3</v>
      </c>
      <c r="F43" s="14">
        <v>2</v>
      </c>
      <c r="G43" s="14">
        <v>3</v>
      </c>
      <c r="H43" s="14">
        <v>2</v>
      </c>
      <c r="I43" s="14">
        <v>2</v>
      </c>
      <c r="J43" s="14">
        <v>2</v>
      </c>
      <c r="K43" s="14">
        <v>2</v>
      </c>
      <c r="L43" s="14">
        <v>0</v>
      </c>
      <c r="M43" s="14">
        <v>0</v>
      </c>
      <c r="N43" s="14">
        <v>2</v>
      </c>
      <c r="O43" s="14">
        <v>1</v>
      </c>
      <c r="P43" s="14">
        <v>2</v>
      </c>
      <c r="Q43" s="14">
        <v>2</v>
      </c>
      <c r="R43" s="14">
        <v>0</v>
      </c>
      <c r="S43" s="14">
        <v>2</v>
      </c>
      <c r="T43" s="14">
        <v>1</v>
      </c>
      <c r="U43" s="14">
        <v>0</v>
      </c>
      <c r="V43" s="14">
        <f>V100*20/19</f>
        <v>4.473684210526316</v>
      </c>
    </row>
    <row r="44" spans="1:22" ht="12">
      <c r="A44" t="str">
        <f>Sheet1!C43</f>
        <v>Raul Alexandre Martins F. F. da S. Matos</v>
      </c>
      <c r="B44" s="14">
        <v>3</v>
      </c>
      <c r="C44" s="14">
        <v>1</v>
      </c>
      <c r="D44" s="14">
        <v>3</v>
      </c>
      <c r="E44" s="14">
        <v>3</v>
      </c>
      <c r="F44" s="14">
        <v>2</v>
      </c>
      <c r="G44" s="14">
        <v>3</v>
      </c>
      <c r="H44" s="14">
        <v>3</v>
      </c>
      <c r="I44" s="14">
        <v>2</v>
      </c>
      <c r="J44" s="14">
        <v>2</v>
      </c>
      <c r="K44" s="14">
        <v>2</v>
      </c>
      <c r="L44" s="14">
        <v>3</v>
      </c>
      <c r="M44" s="14">
        <v>0</v>
      </c>
      <c r="N44" s="14">
        <v>2</v>
      </c>
      <c r="O44" s="14">
        <v>1</v>
      </c>
      <c r="P44" s="14">
        <v>2</v>
      </c>
      <c r="Q44" s="14">
        <v>3</v>
      </c>
      <c r="R44" s="14">
        <v>0</v>
      </c>
      <c r="S44" s="14">
        <v>0</v>
      </c>
      <c r="T44" s="14">
        <v>1</v>
      </c>
      <c r="U44" s="14">
        <v>2</v>
      </c>
      <c r="V44" s="14">
        <f>V101*20/19</f>
        <v>5</v>
      </c>
    </row>
    <row r="45" spans="1:22" ht="12">
      <c r="A45" t="str">
        <f>Sheet1!C44</f>
        <v>Ygor José Maniz Santos                  </v>
      </c>
      <c r="B45" s="14">
        <v>3</v>
      </c>
      <c r="C45" s="14">
        <v>2</v>
      </c>
      <c r="D45" s="14">
        <v>3</v>
      </c>
      <c r="E45" s="14">
        <v>3</v>
      </c>
      <c r="F45" s="14">
        <v>0</v>
      </c>
      <c r="G45" s="14">
        <v>3</v>
      </c>
      <c r="H45" s="14">
        <v>2</v>
      </c>
      <c r="I45" s="14">
        <v>2</v>
      </c>
      <c r="J45" s="14">
        <v>2</v>
      </c>
      <c r="K45" s="14">
        <v>1</v>
      </c>
      <c r="L45" s="14">
        <v>0</v>
      </c>
      <c r="M45" s="14">
        <v>0</v>
      </c>
      <c r="N45" s="14">
        <v>2</v>
      </c>
      <c r="O45" s="14">
        <v>1</v>
      </c>
      <c r="P45" s="14">
        <v>2</v>
      </c>
      <c r="Q45" s="14">
        <v>2</v>
      </c>
      <c r="R45" s="14">
        <v>2</v>
      </c>
      <c r="S45" s="14">
        <v>0</v>
      </c>
      <c r="T45" s="14">
        <v>1</v>
      </c>
      <c r="U45" s="14">
        <v>2</v>
      </c>
      <c r="V45" s="14">
        <f>V102*20/19</f>
        <v>6.842105263157895</v>
      </c>
    </row>
    <row r="46" spans="1:22" ht="12">
      <c r="A46" t="str">
        <f>Sheet1!C45</f>
        <v>Fábio Orsi Silva Beihy                  </v>
      </c>
      <c r="B46" s="14">
        <v>3</v>
      </c>
      <c r="C46" s="14">
        <v>2</v>
      </c>
      <c r="D46" s="14">
        <v>3</v>
      </c>
      <c r="E46" s="14">
        <v>3</v>
      </c>
      <c r="F46" s="14">
        <v>0</v>
      </c>
      <c r="G46" s="14">
        <v>3</v>
      </c>
      <c r="H46" s="14">
        <v>2</v>
      </c>
      <c r="I46" s="14">
        <v>2</v>
      </c>
      <c r="J46" s="14">
        <v>2</v>
      </c>
      <c r="K46" s="14">
        <v>1</v>
      </c>
      <c r="L46" s="14">
        <v>1</v>
      </c>
      <c r="M46" s="14">
        <v>0</v>
      </c>
      <c r="N46" s="14">
        <v>1</v>
      </c>
      <c r="O46" s="14">
        <v>1</v>
      </c>
      <c r="P46" s="14">
        <v>0</v>
      </c>
      <c r="Q46" s="14">
        <v>2</v>
      </c>
      <c r="R46" s="14">
        <v>0</v>
      </c>
      <c r="S46" s="14">
        <v>0</v>
      </c>
      <c r="T46" s="14">
        <v>0</v>
      </c>
      <c r="U46" s="14">
        <v>0</v>
      </c>
      <c r="V46" s="14">
        <f>V103*20/19</f>
        <v>5.2631578947368425</v>
      </c>
    </row>
    <row r="47" spans="1:22" ht="12">
      <c r="A47" t="str">
        <f>Sheet1!C46</f>
        <v>Fernando Marinho Muller                 </v>
      </c>
      <c r="B47" s="14">
        <v>3</v>
      </c>
      <c r="C47" s="14">
        <v>2</v>
      </c>
      <c r="D47" s="14">
        <v>3</v>
      </c>
      <c r="E47" s="14">
        <v>3</v>
      </c>
      <c r="F47" s="14">
        <v>2</v>
      </c>
      <c r="G47" s="14">
        <v>3</v>
      </c>
      <c r="H47" s="14">
        <v>2</v>
      </c>
      <c r="I47" s="14">
        <v>2</v>
      </c>
      <c r="J47" s="14">
        <v>2</v>
      </c>
      <c r="K47" s="14">
        <v>1</v>
      </c>
      <c r="L47" s="14">
        <v>0</v>
      </c>
      <c r="M47" s="14">
        <v>0</v>
      </c>
      <c r="N47" s="14">
        <v>2</v>
      </c>
      <c r="O47" s="14">
        <v>1</v>
      </c>
      <c r="P47" s="14">
        <v>2</v>
      </c>
      <c r="Q47" s="14">
        <v>1</v>
      </c>
      <c r="R47" s="14">
        <v>0</v>
      </c>
      <c r="S47" s="14">
        <v>0</v>
      </c>
      <c r="T47" s="14">
        <v>1</v>
      </c>
      <c r="U47" s="14">
        <v>1</v>
      </c>
      <c r="V47" s="14">
        <f>V104*20/19</f>
        <v>6.842105263157895</v>
      </c>
    </row>
    <row r="48" spans="1:22" ht="12">
      <c r="A48" t="str">
        <f>Sheet1!C47</f>
        <v>Rafael Carneiro Garcia                  </v>
      </c>
      <c r="B48" s="14">
        <v>3</v>
      </c>
      <c r="C48" s="14">
        <v>3</v>
      </c>
      <c r="D48" s="14">
        <v>3</v>
      </c>
      <c r="E48" s="14">
        <v>3</v>
      </c>
      <c r="F48" s="14">
        <v>1</v>
      </c>
      <c r="G48" s="14">
        <v>3</v>
      </c>
      <c r="H48" s="14">
        <v>2</v>
      </c>
      <c r="I48" s="14">
        <v>2</v>
      </c>
      <c r="J48" s="14">
        <v>2</v>
      </c>
      <c r="K48" s="14">
        <v>2</v>
      </c>
      <c r="L48" s="14">
        <v>1</v>
      </c>
      <c r="M48" s="14">
        <v>0</v>
      </c>
      <c r="N48" s="14">
        <v>2</v>
      </c>
      <c r="O48" s="14">
        <v>1</v>
      </c>
      <c r="P48" s="14">
        <v>2</v>
      </c>
      <c r="Q48" s="14">
        <v>2</v>
      </c>
      <c r="R48" s="14">
        <v>2</v>
      </c>
      <c r="S48" s="14">
        <v>1</v>
      </c>
      <c r="T48" s="14">
        <v>1</v>
      </c>
      <c r="U48" s="14">
        <v>2</v>
      </c>
      <c r="V48" s="14">
        <f>V105*20/19</f>
        <v>6.052631578947368</v>
      </c>
    </row>
    <row r="49" spans="1:22" ht="12">
      <c r="A49" t="str">
        <f>Sheet1!C48</f>
        <v>Vinícius Belandrino Bardella            </v>
      </c>
      <c r="B49" s="14">
        <v>3</v>
      </c>
      <c r="C49" s="14">
        <v>2</v>
      </c>
      <c r="D49" s="14">
        <v>3</v>
      </c>
      <c r="E49" s="14">
        <v>2</v>
      </c>
      <c r="F49" s="14">
        <v>2</v>
      </c>
      <c r="G49" s="14">
        <v>3</v>
      </c>
      <c r="H49" s="14">
        <v>2</v>
      </c>
      <c r="I49" s="14">
        <v>2</v>
      </c>
      <c r="J49" s="14">
        <v>2</v>
      </c>
      <c r="K49" s="14">
        <v>1</v>
      </c>
      <c r="L49" s="14">
        <v>2</v>
      </c>
      <c r="M49" s="14">
        <v>0</v>
      </c>
      <c r="N49" s="14">
        <v>2</v>
      </c>
      <c r="O49" s="14">
        <v>1</v>
      </c>
      <c r="P49" s="14">
        <v>1</v>
      </c>
      <c r="Q49" s="14">
        <v>1</v>
      </c>
      <c r="R49" s="14">
        <v>2</v>
      </c>
      <c r="S49" s="14">
        <v>1</v>
      </c>
      <c r="T49" s="14">
        <v>1</v>
      </c>
      <c r="U49" s="14">
        <v>2</v>
      </c>
      <c r="V49" s="14">
        <f>V106*20/19</f>
        <v>5.2631578947368425</v>
      </c>
    </row>
    <row r="50" spans="1:22" ht="12">
      <c r="A50" t="str">
        <f>Sheet1!C49</f>
        <v>Ariela Pizzol Busato                    </v>
      </c>
      <c r="B50" s="14">
        <v>3</v>
      </c>
      <c r="C50" s="14">
        <v>2</v>
      </c>
      <c r="D50" s="14">
        <v>0</v>
      </c>
      <c r="E50" s="14">
        <v>3</v>
      </c>
      <c r="F50" s="14">
        <v>2</v>
      </c>
      <c r="G50" s="14">
        <v>3</v>
      </c>
      <c r="H50" s="14">
        <v>3</v>
      </c>
      <c r="I50" s="14">
        <v>2</v>
      </c>
      <c r="J50" s="14">
        <v>2</v>
      </c>
      <c r="K50" s="14">
        <v>1</v>
      </c>
      <c r="L50" s="14">
        <v>1</v>
      </c>
      <c r="M50" s="14">
        <v>0</v>
      </c>
      <c r="N50" s="14">
        <v>0</v>
      </c>
      <c r="O50" s="14">
        <v>1</v>
      </c>
      <c r="P50" s="14">
        <v>2</v>
      </c>
      <c r="Q50" s="14">
        <v>2</v>
      </c>
      <c r="R50" s="14">
        <v>2</v>
      </c>
      <c r="S50" s="14">
        <v>0</v>
      </c>
      <c r="T50" s="14">
        <v>1</v>
      </c>
      <c r="U50" s="14">
        <v>0</v>
      </c>
      <c r="V50" s="14">
        <f>V107*20/19</f>
        <v>7.894736842105263</v>
      </c>
    </row>
    <row r="51" spans="1:22" ht="12">
      <c r="A51" t="str">
        <f>Sheet1!C50</f>
        <v>Thaís Harumi Yassuhara Kagaochi         </v>
      </c>
      <c r="B51" s="14">
        <v>3</v>
      </c>
      <c r="C51" s="14">
        <v>2</v>
      </c>
      <c r="D51" s="14">
        <v>3</v>
      </c>
      <c r="E51" s="14">
        <v>3</v>
      </c>
      <c r="F51" s="14">
        <v>2</v>
      </c>
      <c r="G51" s="14">
        <v>0</v>
      </c>
      <c r="H51" s="14">
        <v>2</v>
      </c>
      <c r="I51" s="14">
        <v>2</v>
      </c>
      <c r="J51" s="14">
        <v>2</v>
      </c>
      <c r="K51" s="14">
        <v>1</v>
      </c>
      <c r="L51" s="14">
        <v>3</v>
      </c>
      <c r="M51" s="14">
        <v>0</v>
      </c>
      <c r="N51" s="14">
        <v>2</v>
      </c>
      <c r="O51" s="14">
        <v>1</v>
      </c>
      <c r="P51" s="14">
        <v>2</v>
      </c>
      <c r="Q51" s="14">
        <v>2</v>
      </c>
      <c r="R51" s="14">
        <v>2</v>
      </c>
      <c r="S51" s="14">
        <v>1</v>
      </c>
      <c r="T51" s="14">
        <v>1</v>
      </c>
      <c r="U51" s="14">
        <v>1</v>
      </c>
      <c r="V51" s="14">
        <f>V108*20/19</f>
        <v>7.894736842105263</v>
      </c>
    </row>
    <row r="52" spans="1:22" ht="12">
      <c r="A52" t="str">
        <f>Sheet1!C51</f>
        <v>Gabriel Pantaleão Sarraff               </v>
      </c>
      <c r="B52" s="14">
        <v>3</v>
      </c>
      <c r="C52" s="14">
        <v>2</v>
      </c>
      <c r="D52" s="14">
        <v>3</v>
      </c>
      <c r="E52" s="14">
        <v>3</v>
      </c>
      <c r="F52" s="14">
        <v>0</v>
      </c>
      <c r="G52" s="14">
        <v>3</v>
      </c>
      <c r="H52" s="14">
        <v>3</v>
      </c>
      <c r="I52" s="14">
        <v>2</v>
      </c>
      <c r="J52" s="14">
        <v>2</v>
      </c>
      <c r="K52" s="14">
        <v>1</v>
      </c>
      <c r="L52" s="14">
        <v>1</v>
      </c>
      <c r="M52" s="14">
        <v>0</v>
      </c>
      <c r="N52" s="14">
        <v>2</v>
      </c>
      <c r="O52" s="14">
        <v>1</v>
      </c>
      <c r="P52" s="14">
        <v>2</v>
      </c>
      <c r="Q52" s="14">
        <v>2</v>
      </c>
      <c r="R52" s="14">
        <v>0</v>
      </c>
      <c r="S52" s="14">
        <v>0</v>
      </c>
      <c r="T52" s="14">
        <v>1</v>
      </c>
      <c r="U52" s="14">
        <v>2</v>
      </c>
      <c r="V52" s="14">
        <f>V109*20/19</f>
        <v>7.631578947368421</v>
      </c>
    </row>
    <row r="53" spans="1:22" ht="12">
      <c r="A53" t="str">
        <f>Sheet1!C52</f>
        <v>Thiago Rodrigues Santos                 </v>
      </c>
      <c r="B53" s="14">
        <v>3</v>
      </c>
      <c r="C53" s="14">
        <v>2</v>
      </c>
      <c r="D53" s="14">
        <v>3</v>
      </c>
      <c r="E53" s="14">
        <v>3</v>
      </c>
      <c r="F53" s="14">
        <v>2</v>
      </c>
      <c r="G53" s="14">
        <v>3</v>
      </c>
      <c r="H53" s="14">
        <v>0</v>
      </c>
      <c r="I53" s="14">
        <v>2</v>
      </c>
      <c r="J53" s="14">
        <v>1</v>
      </c>
      <c r="K53" s="14">
        <v>0</v>
      </c>
      <c r="L53" s="14">
        <v>1</v>
      </c>
      <c r="M53" s="14">
        <v>0</v>
      </c>
      <c r="N53" s="14">
        <v>2</v>
      </c>
      <c r="O53" s="14">
        <v>1</v>
      </c>
      <c r="P53" s="14">
        <v>1</v>
      </c>
      <c r="Q53" s="14">
        <v>2</v>
      </c>
      <c r="R53" s="14">
        <v>1</v>
      </c>
      <c r="S53" s="14">
        <v>0</v>
      </c>
      <c r="T53" s="14">
        <v>0</v>
      </c>
      <c r="U53" s="14">
        <v>2</v>
      </c>
      <c r="V53" s="14">
        <f>V110*20/19</f>
        <v>4.7368421052631575</v>
      </c>
    </row>
    <row r="54" spans="1:22" ht="12">
      <c r="A54" t="str">
        <f>Sheet1!C53</f>
        <v>Lucas Fernando Pinho Gaspar             </v>
      </c>
      <c r="B54" s="14">
        <v>3</v>
      </c>
      <c r="C54" s="14">
        <v>2</v>
      </c>
      <c r="D54" s="14">
        <v>3</v>
      </c>
      <c r="E54" s="14">
        <v>3</v>
      </c>
      <c r="F54" s="14">
        <v>2</v>
      </c>
      <c r="G54" s="14">
        <v>3</v>
      </c>
      <c r="H54" s="14">
        <v>2</v>
      </c>
      <c r="I54" s="14">
        <v>2</v>
      </c>
      <c r="J54" s="14">
        <v>1</v>
      </c>
      <c r="K54" s="14">
        <v>1</v>
      </c>
      <c r="L54" s="14">
        <v>1</v>
      </c>
      <c r="M54" s="14">
        <v>0</v>
      </c>
      <c r="N54" s="14">
        <v>2</v>
      </c>
      <c r="O54" s="14">
        <v>1</v>
      </c>
      <c r="P54" s="14">
        <v>2</v>
      </c>
      <c r="Q54" s="14">
        <v>2</v>
      </c>
      <c r="R54" s="14">
        <v>2</v>
      </c>
      <c r="S54" s="14">
        <v>1</v>
      </c>
      <c r="T54" s="14">
        <v>3</v>
      </c>
      <c r="U54" s="14">
        <v>0</v>
      </c>
      <c r="V54" s="14">
        <f>V111*20/19</f>
        <v>7.105263157894737</v>
      </c>
    </row>
    <row r="55" spans="1:22" ht="12">
      <c r="A55" t="str">
        <f>Sheet1!C54</f>
        <v>Marcelo Mineto Garcia Duarte            </v>
      </c>
      <c r="B55" s="14">
        <v>3</v>
      </c>
      <c r="C55" s="14">
        <v>2</v>
      </c>
      <c r="D55" s="14">
        <v>3</v>
      </c>
      <c r="E55" s="14">
        <v>3</v>
      </c>
      <c r="F55" s="14">
        <v>2</v>
      </c>
      <c r="G55" s="14">
        <v>3</v>
      </c>
      <c r="H55" s="14">
        <v>2</v>
      </c>
      <c r="I55" s="14">
        <v>2</v>
      </c>
      <c r="J55" s="14">
        <v>2</v>
      </c>
      <c r="K55" s="14">
        <v>1</v>
      </c>
      <c r="L55" s="14">
        <v>1</v>
      </c>
      <c r="M55" s="14">
        <v>0</v>
      </c>
      <c r="N55" s="14">
        <v>2</v>
      </c>
      <c r="O55" s="14">
        <v>1</v>
      </c>
      <c r="P55" s="14">
        <v>2</v>
      </c>
      <c r="Q55" s="14">
        <v>2</v>
      </c>
      <c r="R55" s="14">
        <v>2</v>
      </c>
      <c r="S55" s="14">
        <v>1</v>
      </c>
      <c r="T55" s="14">
        <v>1</v>
      </c>
      <c r="U55" s="14">
        <v>1</v>
      </c>
      <c r="V55" s="14">
        <f>V112*20/19</f>
        <v>9.210526315789474</v>
      </c>
    </row>
    <row r="56" spans="1:22" ht="12">
      <c r="A56" t="str">
        <f>Sheet1!C55</f>
        <v>Marcio Shimazaki Kubota                 </v>
      </c>
      <c r="B56" s="14">
        <v>3</v>
      </c>
      <c r="C56" s="14">
        <v>2</v>
      </c>
      <c r="D56" s="14">
        <v>3</v>
      </c>
      <c r="E56" s="14">
        <v>3</v>
      </c>
      <c r="F56" s="14">
        <v>0</v>
      </c>
      <c r="G56" s="14">
        <v>3</v>
      </c>
      <c r="H56" s="14">
        <v>0</v>
      </c>
      <c r="I56" s="14">
        <v>2</v>
      </c>
      <c r="J56" s="14">
        <v>2</v>
      </c>
      <c r="K56" s="14">
        <v>1</v>
      </c>
      <c r="L56" s="14">
        <v>1</v>
      </c>
      <c r="M56" s="14">
        <v>0</v>
      </c>
      <c r="N56" s="14">
        <v>2</v>
      </c>
      <c r="O56" s="14">
        <v>1</v>
      </c>
      <c r="P56" s="14">
        <v>2</v>
      </c>
      <c r="Q56" s="14">
        <v>2</v>
      </c>
      <c r="R56" s="14">
        <v>2</v>
      </c>
      <c r="S56" s="14">
        <v>0</v>
      </c>
      <c r="T56" s="14">
        <v>1</v>
      </c>
      <c r="U56" s="14">
        <v>1</v>
      </c>
      <c r="V56" s="14">
        <f>V113*20/19</f>
        <v>8.421052631578947</v>
      </c>
    </row>
    <row r="57" spans="1:22" ht="12">
      <c r="A57" t="str">
        <f>Sheet1!C56</f>
        <v>Matheus Francisco Pizzatto              </v>
      </c>
      <c r="B57" s="14">
        <v>3</v>
      </c>
      <c r="C57" s="14">
        <v>2</v>
      </c>
      <c r="D57" s="14">
        <v>3</v>
      </c>
      <c r="E57" s="14">
        <v>1</v>
      </c>
      <c r="F57" s="14">
        <v>1</v>
      </c>
      <c r="G57" s="14">
        <v>3</v>
      </c>
      <c r="H57" s="14">
        <v>3</v>
      </c>
      <c r="I57" s="14">
        <v>2</v>
      </c>
      <c r="J57" s="14">
        <v>1</v>
      </c>
      <c r="K57" s="14">
        <v>2</v>
      </c>
      <c r="L57" s="14">
        <v>0</v>
      </c>
      <c r="M57" s="14">
        <v>0</v>
      </c>
      <c r="N57" s="14">
        <v>1</v>
      </c>
      <c r="O57" s="14">
        <v>1</v>
      </c>
      <c r="P57" s="14">
        <v>1</v>
      </c>
      <c r="Q57" s="14">
        <v>3</v>
      </c>
      <c r="R57" s="14">
        <v>2</v>
      </c>
      <c r="S57" s="14">
        <v>2</v>
      </c>
      <c r="T57" s="14">
        <v>0</v>
      </c>
      <c r="U57" s="14">
        <v>0</v>
      </c>
      <c r="V57" s="14">
        <f>V114*20/19</f>
        <v>2.1052631578947367</v>
      </c>
    </row>
    <row r="58" spans="1:22" ht="12">
      <c r="A58" t="str">
        <f>Sheet1!C57</f>
        <v>Lucas Neves Egídio                      </v>
      </c>
      <c r="B58" s="14">
        <v>3</v>
      </c>
      <c r="C58" s="14">
        <v>2</v>
      </c>
      <c r="D58" s="14">
        <v>3</v>
      </c>
      <c r="E58" s="14">
        <v>3</v>
      </c>
      <c r="F58" s="14">
        <v>1</v>
      </c>
      <c r="G58" s="14">
        <v>3</v>
      </c>
      <c r="H58" s="14">
        <v>2</v>
      </c>
      <c r="I58" s="14">
        <v>2</v>
      </c>
      <c r="J58" s="14">
        <v>2</v>
      </c>
      <c r="K58" s="14">
        <v>2</v>
      </c>
      <c r="L58" s="14">
        <v>1</v>
      </c>
      <c r="M58" s="14">
        <v>0</v>
      </c>
      <c r="N58" s="14">
        <v>2</v>
      </c>
      <c r="O58" s="14">
        <v>1</v>
      </c>
      <c r="P58" s="14">
        <v>2</v>
      </c>
      <c r="Q58" s="14">
        <v>2</v>
      </c>
      <c r="R58" s="14">
        <v>1</v>
      </c>
      <c r="S58" s="14">
        <v>1</v>
      </c>
      <c r="T58" s="14">
        <v>1</v>
      </c>
      <c r="U58" s="14">
        <v>2</v>
      </c>
      <c r="V58" s="14">
        <f>V115*20/19</f>
        <v>6.052631578947368</v>
      </c>
    </row>
    <row r="59" spans="1:22" ht="12">
      <c r="A59" t="str">
        <f>Sheet1!C59</f>
        <v>Francisco Alves de Lima Júnior</v>
      </c>
      <c r="B59" s="14">
        <v>3</v>
      </c>
      <c r="C59" s="14">
        <v>2</v>
      </c>
      <c r="D59" s="14">
        <v>3</v>
      </c>
      <c r="E59" s="14">
        <v>3</v>
      </c>
      <c r="F59" s="14">
        <v>2</v>
      </c>
      <c r="G59" s="14">
        <v>3</v>
      </c>
      <c r="H59" s="14">
        <v>2</v>
      </c>
      <c r="I59" s="14">
        <v>2</v>
      </c>
      <c r="J59" s="14">
        <v>1</v>
      </c>
      <c r="K59" s="14">
        <v>1</v>
      </c>
      <c r="L59" s="14">
        <v>1</v>
      </c>
      <c r="M59" s="14">
        <v>0</v>
      </c>
      <c r="N59" s="14">
        <v>2</v>
      </c>
      <c r="O59" s="14">
        <v>1</v>
      </c>
      <c r="P59" s="14">
        <v>1</v>
      </c>
      <c r="Q59" s="14">
        <v>2</v>
      </c>
      <c r="R59" s="14">
        <v>1</v>
      </c>
      <c r="S59" s="14">
        <v>1</v>
      </c>
      <c r="T59" s="14">
        <v>1</v>
      </c>
      <c r="V59" s="14">
        <f>V116*20/19</f>
        <v>6.315789473684211</v>
      </c>
    </row>
    <row r="60" spans="1:22" ht="12">
      <c r="A60" t="str">
        <f>Sheet1!C60</f>
        <v>Eduardo Henrique Souza Lima M. Oliveira</v>
      </c>
      <c r="B60" s="14">
        <v>3</v>
      </c>
      <c r="C60" s="14">
        <v>2</v>
      </c>
      <c r="D60" s="14">
        <v>3</v>
      </c>
      <c r="E60" s="14">
        <v>3</v>
      </c>
      <c r="F60" s="14">
        <v>0</v>
      </c>
      <c r="G60" s="14">
        <v>3</v>
      </c>
      <c r="H60" s="14">
        <v>3</v>
      </c>
      <c r="I60" s="14">
        <v>2</v>
      </c>
      <c r="J60" s="14">
        <v>1</v>
      </c>
      <c r="K60" s="14">
        <v>1</v>
      </c>
      <c r="L60" s="14">
        <v>1</v>
      </c>
      <c r="M60" s="14">
        <v>0</v>
      </c>
      <c r="N60" s="14">
        <v>2</v>
      </c>
      <c r="O60" s="14">
        <v>1</v>
      </c>
      <c r="P60" s="14">
        <v>2</v>
      </c>
      <c r="Q60" s="14">
        <v>1</v>
      </c>
      <c r="R60" s="14">
        <v>0</v>
      </c>
      <c r="S60" s="14">
        <v>1</v>
      </c>
      <c r="T60" s="14">
        <v>1</v>
      </c>
      <c r="U60" s="14">
        <v>2</v>
      </c>
      <c r="V60" s="14">
        <f>V117*20/19</f>
        <v>6.578947368421052</v>
      </c>
    </row>
    <row r="61" ht="12">
      <c r="A61" s="15" t="s">
        <v>91</v>
      </c>
    </row>
    <row r="62" spans="1:22" ht="12">
      <c r="A62" t="str">
        <f>Sheet1!C3</f>
        <v>Agnaldo Aparecido Esmael                </v>
      </c>
      <c r="B62" s="14">
        <f>IF(B5=0,0,IF(B5=B$120,1,-0.5))</f>
        <v>1</v>
      </c>
      <c r="C62" s="14">
        <f>IF(C5=0,0,IF(C5=C$120,1,-0.5))</f>
        <v>1</v>
      </c>
      <c r="D62" s="14">
        <f>IF(D5=0,0,IF(D5=D$120,1,-0.5))</f>
        <v>1</v>
      </c>
      <c r="E62" s="14">
        <f>IF(E5=0,0,IF(E5=E$120,1,-0.5))</f>
        <v>1</v>
      </c>
      <c r="F62" s="14">
        <f>IF(F5=0,0,IF(F5=F$120,1,-0.5))</f>
        <v>0</v>
      </c>
      <c r="G62" s="14">
        <f>IF(G5=0,0,IF(G5=G$120,1,-0.5))</f>
        <v>1</v>
      </c>
      <c r="H62" s="14">
        <f>IF(H5=0,0,IF(H5=H$120,1,-0.5))</f>
        <v>-0.5</v>
      </c>
      <c r="I62" s="14">
        <f>IF(I5=0,0,IF(I5=I$120,1,-0.5))</f>
        <v>1</v>
      </c>
      <c r="J62" s="14">
        <f>IF(J5=0,0,IF(J5=J$120,1,-0.5))</f>
        <v>-0.5</v>
      </c>
      <c r="K62" s="14">
        <f>IF(K5=0,0,IF(K5=K$120,1,-0.5))</f>
        <v>-0.5</v>
      </c>
      <c r="L62" s="14">
        <f>IF(L5=0,0,IF(L5=L$120,1,-0.5))</f>
        <v>1</v>
      </c>
      <c r="M62" s="14">
        <f>IF(M5=0,0,IF(M5=M$120,1,-0.5))</f>
        <v>0</v>
      </c>
      <c r="N62" s="14">
        <f>IF(N5=0,0,IF(N5=N$120,1,-0.5))</f>
        <v>1</v>
      </c>
      <c r="O62" s="14">
        <f>IF(O5=0,0,IF(O5=O$120,1,-0.5))</f>
        <v>1</v>
      </c>
      <c r="P62" s="14">
        <f>IF(P5=0,0,IF(P5=P$120,1,-0.5))</f>
        <v>1</v>
      </c>
      <c r="Q62" s="14">
        <f>IF(Q5=0,0,IF(Q5=Q$120,1,-0.5))</f>
        <v>1</v>
      </c>
      <c r="R62" s="14">
        <f>IF(R5=0,0,IF(R5=R$120,1,-0.5))</f>
        <v>0</v>
      </c>
      <c r="S62" s="14">
        <f>IF(S5=0,0,IF(S5=S$120,1,-0.5))</f>
        <v>-0.5</v>
      </c>
      <c r="T62" s="14">
        <f>IF(T5=0,0,IF(T5=T$120,1,-0.5))</f>
        <v>0</v>
      </c>
      <c r="U62" s="14">
        <f>IF(U5=0,0,IF(U5=U$120,1,-0.5))</f>
        <v>0</v>
      </c>
      <c r="V62" s="14">
        <f>SUM(B62:U62)/2</f>
        <v>4.5</v>
      </c>
    </row>
    <row r="63" spans="1:22" ht="12">
      <c r="A63" t="str">
        <f>Sheet1!C4</f>
        <v>Cleber de Lima Palmieri                 </v>
      </c>
      <c r="B63" s="14">
        <f>IF(B6=0,0,IF(B6=B$120,1,-0.5))</f>
        <v>1</v>
      </c>
      <c r="C63" s="14">
        <f>IF(C6=0,0,IF(C6=C$120,1,-0.5))</f>
        <v>1</v>
      </c>
      <c r="D63" s="14">
        <f>IF(D6=0,0,IF(D6=D$120,1,-0.5))</f>
        <v>1</v>
      </c>
      <c r="E63" s="14">
        <f>IF(E6=0,0,IF(E6=E$120,1,-0.5))</f>
        <v>1</v>
      </c>
      <c r="F63" s="14">
        <f>IF(F6=0,0,IF(F6=F$120,1,-0.5))</f>
        <v>-0.5</v>
      </c>
      <c r="G63" s="14">
        <f>IF(G6=0,0,IF(G6=G$120,1,-0.5))</f>
        <v>1</v>
      </c>
      <c r="H63" s="14">
        <f>IF(H6=0,0,IF(H6=H$120,1,-0.5))</f>
        <v>-0.5</v>
      </c>
      <c r="I63" s="14">
        <f>IF(I6=0,0,IF(I6=I$120,1,-0.5))</f>
        <v>1</v>
      </c>
      <c r="J63" s="14">
        <f>IF(J6=0,0,IF(J6=J$120,1,-0.5))</f>
        <v>-0.5</v>
      </c>
      <c r="K63" s="14">
        <f>IF(K6=0,0,IF(K6=K$120,1,-0.5))</f>
        <v>-0.5</v>
      </c>
      <c r="L63" s="14">
        <f>IF(L6=0,0,IF(L6=L$120,1,-0.5))</f>
        <v>1</v>
      </c>
      <c r="M63" s="14">
        <f>IF(M6=0,0,IF(M6=M$120,1,-0.5))</f>
        <v>0</v>
      </c>
      <c r="N63" s="14">
        <f>IF(N6=0,0,IF(N6=N$120,1,-0.5))</f>
        <v>1</v>
      </c>
      <c r="O63" s="14">
        <f>IF(O6=0,0,IF(O6=O$120,1,-0.5))</f>
        <v>1</v>
      </c>
      <c r="P63" s="14">
        <f>IF(P6=0,0,IF(P6=P$120,1,-0.5))</f>
        <v>1</v>
      </c>
      <c r="Q63" s="14">
        <f>IF(Q6=0,0,IF(Q6=Q$120,1,-0.5))</f>
        <v>-0.5</v>
      </c>
      <c r="R63" s="14">
        <f>IF(R6=0,0,IF(R6=R$120,1,-0.5))</f>
        <v>0</v>
      </c>
      <c r="S63" s="14">
        <f>IF(S6=0,0,IF(S6=S$120,1,-0.5))</f>
        <v>0</v>
      </c>
      <c r="T63" s="14">
        <f>IF(T6=0,0,IF(T6=T$120,1,-0.5))</f>
        <v>1</v>
      </c>
      <c r="U63" s="14">
        <f>IF(U6=0,0,IF(U6=U$120,1,-0.5))</f>
        <v>-0.5</v>
      </c>
      <c r="V63" s="14">
        <f>SUM(B63:U63)/2</f>
        <v>4</v>
      </c>
    </row>
    <row r="64" spans="1:22" ht="12">
      <c r="A64" t="str">
        <f>Sheet1!C5</f>
        <v>Francisco Fuentes Figueiredo Ventura    </v>
      </c>
      <c r="B64" s="14">
        <f>IF(B7=0,0,IF(B7=B$120,1,-0.5))</f>
        <v>0</v>
      </c>
      <c r="C64" s="14">
        <f>IF(C7=0,0,IF(C7=C$120,1,-0.5))</f>
        <v>0</v>
      </c>
      <c r="D64" s="14">
        <f>IF(D7=0,0,IF(D7=D$120,1,-0.5))</f>
        <v>0</v>
      </c>
      <c r="E64" s="14">
        <f>IF(E7=0,0,IF(E7=E$120,1,-0.5))</f>
        <v>0</v>
      </c>
      <c r="F64" s="14">
        <f>IF(F7=0,0,IF(F7=F$120,1,-0.5))</f>
        <v>0</v>
      </c>
      <c r="G64" s="14">
        <f>IF(G7=0,0,IF(G7=G$120,1,-0.5))</f>
        <v>0</v>
      </c>
      <c r="H64" s="14">
        <f>IF(H7=0,0,IF(H7=H$120,1,-0.5))</f>
        <v>0</v>
      </c>
      <c r="I64" s="14">
        <f>IF(I7=0,0,IF(I7=I$120,1,-0.5))</f>
        <v>0</v>
      </c>
      <c r="J64" s="14">
        <f>IF(J7=0,0,IF(J7=J$120,1,-0.5))</f>
        <v>0</v>
      </c>
      <c r="K64" s="14">
        <f>IF(K7=0,0,IF(K7=K$120,1,-0.5))</f>
        <v>0</v>
      </c>
      <c r="L64" s="14">
        <f>IF(L7=0,0,IF(L7=L$120,1,-0.5))</f>
        <v>0</v>
      </c>
      <c r="M64" s="14">
        <f>IF(M7=0,0,IF(M7=M$120,1,-0.5))</f>
        <v>0</v>
      </c>
      <c r="N64" s="14">
        <f>IF(N7=0,0,IF(N7=N$120,1,-0.5))</f>
        <v>0</v>
      </c>
      <c r="O64" s="14">
        <f>IF(O7=0,0,IF(O7=O$120,1,-0.5))</f>
        <v>0</v>
      </c>
      <c r="P64" s="14">
        <f>IF(P7=0,0,IF(P7=P$120,1,-0.5))</f>
        <v>0</v>
      </c>
      <c r="Q64" s="14">
        <f>IF(Q7=0,0,IF(Q7=Q$120,1,-0.5))</f>
        <v>0</v>
      </c>
      <c r="R64" s="14">
        <f>IF(R7=0,0,IF(R7=R$120,1,-0.5))</f>
        <v>0</v>
      </c>
      <c r="S64" s="14">
        <f>IF(S7=0,0,IF(S7=S$120,1,-0.5))</f>
        <v>0</v>
      </c>
      <c r="T64" s="14">
        <f>IF(T7=0,0,IF(T7=T$120,1,-0.5))</f>
        <v>0</v>
      </c>
      <c r="U64" s="14">
        <f>IF(U7=0,0,IF(U7=U$120,1,-0.5))</f>
        <v>0</v>
      </c>
      <c r="V64" s="14">
        <f>SUM(B64:U64)/2</f>
        <v>0</v>
      </c>
    </row>
    <row r="65" spans="1:22" ht="12">
      <c r="A65" t="str">
        <f>Sheet1!C7</f>
        <v>Cejana Loose Pucci                      </v>
      </c>
      <c r="B65" s="14">
        <f>IF(B8=0,0,IF(B8=B$120,1,-0.5))</f>
        <v>1</v>
      </c>
      <c r="C65" s="14">
        <f>IF(C8=0,0,IF(C8=C$120,1,-0.5))</f>
        <v>1</v>
      </c>
      <c r="D65" s="14">
        <f>IF(D8=0,0,IF(D8=D$120,1,-0.5))</f>
        <v>1</v>
      </c>
      <c r="E65" s="14">
        <f>IF(E8=0,0,IF(E8=E$120,1,-0.5))</f>
        <v>1</v>
      </c>
      <c r="F65" s="14">
        <f>IF(F8=0,0,IF(F8=F$120,1,-0.5))</f>
        <v>1</v>
      </c>
      <c r="G65" s="14">
        <f>IF(G8=0,0,IF(G8=G$120,1,-0.5))</f>
        <v>1</v>
      </c>
      <c r="H65" s="14">
        <f>IF(H8=0,0,IF(H8=H$120,1,-0.5))</f>
        <v>1</v>
      </c>
      <c r="I65" s="14">
        <f>IF(I8=0,0,IF(I8=I$120,1,-0.5))</f>
        <v>1</v>
      </c>
      <c r="J65" s="14">
        <f>IF(J8=0,0,IF(J8=J$120,1,-0.5))</f>
        <v>1</v>
      </c>
      <c r="K65" s="14">
        <f>IF(K8=0,0,IF(K8=K$120,1,-0.5))</f>
        <v>1</v>
      </c>
      <c r="L65" s="14">
        <f>IF(L8=0,0,IF(L8=L$120,1,-0.5))</f>
        <v>1</v>
      </c>
      <c r="M65" s="14">
        <f>IF(M8=0,0,IF(M8=M$120,1,-0.5))</f>
        <v>0</v>
      </c>
      <c r="N65" s="14">
        <f>IF(N8=0,0,IF(N8=N$120,1,-0.5))</f>
        <v>1</v>
      </c>
      <c r="O65" s="14">
        <f>IF(O8=0,0,IF(O8=O$120,1,-0.5))</f>
        <v>1</v>
      </c>
      <c r="P65" s="14">
        <f>IF(P8=0,0,IF(P8=P$120,1,-0.5))</f>
        <v>1</v>
      </c>
      <c r="Q65" s="14">
        <f>IF(Q8=0,0,IF(Q8=Q$120,1,-0.5))</f>
        <v>1</v>
      </c>
      <c r="R65" s="14">
        <f>IF(R8=0,0,IF(R8=R$120,1,-0.5))</f>
        <v>1</v>
      </c>
      <c r="S65" s="14">
        <f>IF(S8=0,0,IF(S8=S$120,1,-0.5))</f>
        <v>0</v>
      </c>
      <c r="T65" s="14">
        <f>IF(T8=0,0,IF(T8=T$120,1,-0.5))</f>
        <v>1</v>
      </c>
      <c r="U65" s="14">
        <f>IF(U8=0,0,IF(U8=U$120,1,-0.5))</f>
        <v>-0.5</v>
      </c>
      <c r="V65" s="14">
        <f>SUM(B65:U65)/2</f>
        <v>8.25</v>
      </c>
    </row>
    <row r="66" spans="1:22" ht="12">
      <c r="A66" t="str">
        <f>Sheet1!C8</f>
        <v>David de Jesus Santos                   </v>
      </c>
      <c r="B66" s="14">
        <f>IF(B9=0,0,IF(B9=B$120,1,-0.5))</f>
        <v>1</v>
      </c>
      <c r="C66" s="14">
        <f>IF(C9=0,0,IF(C9=C$120,1,-0.5))</f>
        <v>1</v>
      </c>
      <c r="D66" s="14">
        <f>IF(D9=0,0,IF(D9=D$120,1,-0.5))</f>
        <v>1</v>
      </c>
      <c r="E66" s="14">
        <f>IF(E9=0,0,IF(E9=E$120,1,-0.5))</f>
        <v>1</v>
      </c>
      <c r="F66" s="14">
        <f>IF(F9=0,0,IF(F9=F$120,1,-0.5))</f>
        <v>-0.5</v>
      </c>
      <c r="G66" s="14">
        <f>IF(G9=0,0,IF(G9=G$120,1,-0.5))</f>
        <v>1</v>
      </c>
      <c r="H66" s="14">
        <f>IF(H9=0,0,IF(H9=H$120,1,-0.5))</f>
        <v>-0.5</v>
      </c>
      <c r="I66" s="14">
        <f>IF(I9=0,0,IF(I9=I$120,1,-0.5))</f>
        <v>1</v>
      </c>
      <c r="J66" s="14">
        <f>IF(J9=0,0,IF(J9=J$120,1,-0.5))</f>
        <v>1</v>
      </c>
      <c r="K66" s="14">
        <f>IF(K9=0,0,IF(K9=K$120,1,-0.5))</f>
        <v>1</v>
      </c>
      <c r="L66" s="14">
        <f>IF(L9=0,0,IF(L9=L$120,1,-0.5))</f>
        <v>1</v>
      </c>
      <c r="M66" s="14">
        <f>IF(M9=0,0,IF(M9=M$120,1,-0.5))</f>
        <v>0</v>
      </c>
      <c r="N66" s="14">
        <f>IF(N9=0,0,IF(N9=N$120,1,-0.5))</f>
        <v>1</v>
      </c>
      <c r="O66" s="14">
        <f>IF(O9=0,0,IF(O9=O$120,1,-0.5))</f>
        <v>1</v>
      </c>
      <c r="P66" s="14">
        <f>IF(P9=0,0,IF(P9=P$120,1,-0.5))</f>
        <v>1</v>
      </c>
      <c r="Q66" s="14">
        <f>IF(Q9=0,0,IF(Q9=Q$120,1,-0.5))</f>
        <v>1</v>
      </c>
      <c r="R66" s="14">
        <f>IF(R9=0,0,IF(R9=R$120,1,-0.5))</f>
        <v>1</v>
      </c>
      <c r="S66" s="14">
        <f>IF(S9=0,0,IF(S9=S$120,1,-0.5))</f>
        <v>1</v>
      </c>
      <c r="T66" s="14">
        <f>IF(T9=0,0,IF(T9=T$120,1,-0.5))</f>
        <v>1</v>
      </c>
      <c r="U66" s="14">
        <f>IF(U9=0,0,IF(U9=U$120,1,-0.5))</f>
        <v>1</v>
      </c>
      <c r="V66" s="14">
        <f>SUM(B66:U66)/2</f>
        <v>8</v>
      </c>
    </row>
    <row r="67" spans="1:22" ht="12">
      <c r="A67" t="str">
        <f>Sheet1!C9</f>
        <v>Leandro Victor Fidelis                  </v>
      </c>
      <c r="B67" s="14">
        <f>IF(B10=0,0,IF(B10=B$120,1,-0.5))</f>
        <v>1</v>
      </c>
      <c r="C67" s="14">
        <f>IF(C10=0,0,IF(C10=C$120,1,-0.5))</f>
        <v>1</v>
      </c>
      <c r="D67" s="14">
        <f>IF(D10=0,0,IF(D10=D$120,1,-0.5))</f>
        <v>1</v>
      </c>
      <c r="E67" s="14">
        <f>IF(E10=0,0,IF(E10=E$120,1,-0.5))</f>
        <v>1</v>
      </c>
      <c r="F67" s="14">
        <f>IF(F10=0,0,IF(F10=F$120,1,-0.5))</f>
        <v>1</v>
      </c>
      <c r="G67" s="14">
        <f>IF(G10=0,0,IF(G10=G$120,1,-0.5))</f>
        <v>1</v>
      </c>
      <c r="H67" s="14">
        <f>IF(H10=0,0,IF(H10=H$120,1,-0.5))</f>
        <v>0</v>
      </c>
      <c r="I67" s="14">
        <f>IF(I10=0,0,IF(I10=I$120,1,-0.5))</f>
        <v>1</v>
      </c>
      <c r="J67" s="14">
        <f>IF(J10=0,0,IF(J10=J$120,1,-0.5))</f>
        <v>1</v>
      </c>
      <c r="K67" s="14">
        <f>IF(K10=0,0,IF(K10=K$120,1,-0.5))</f>
        <v>1</v>
      </c>
      <c r="L67" s="14">
        <f>IF(L10=0,0,IF(L10=L$120,1,-0.5))</f>
        <v>1</v>
      </c>
      <c r="M67" s="14">
        <f>IF(M10=0,0,IF(M10=M$120,1,-0.5))</f>
        <v>0</v>
      </c>
      <c r="N67" s="14">
        <f>IF(N10=0,0,IF(N10=N$120,1,-0.5))</f>
        <v>1</v>
      </c>
      <c r="O67" s="14">
        <f>IF(O10=0,0,IF(O10=O$120,1,-0.5))</f>
        <v>1</v>
      </c>
      <c r="P67" s="14">
        <f>IF(P10=0,0,IF(P10=P$120,1,-0.5))</f>
        <v>1</v>
      </c>
      <c r="Q67" s="14">
        <f>IF(Q10=0,0,IF(Q10=Q$120,1,-0.5))</f>
        <v>1</v>
      </c>
      <c r="R67" s="14">
        <f>IF(R10=0,0,IF(R10=R$120,1,-0.5))</f>
        <v>1</v>
      </c>
      <c r="S67" s="14">
        <f>IF(S10=0,0,IF(S10=S$120,1,-0.5))</f>
        <v>1</v>
      </c>
      <c r="T67" s="14">
        <f>IF(T10=0,0,IF(T10=T$120,1,-0.5))</f>
        <v>1</v>
      </c>
      <c r="U67" s="14">
        <f>IF(U10=0,0,IF(U10=U$120,1,-0.5))</f>
        <v>1</v>
      </c>
      <c r="V67" s="14">
        <f>SUM(B67:U67)/2</f>
        <v>9</v>
      </c>
    </row>
    <row r="68" spans="1:22" ht="12">
      <c r="A68" t="str">
        <f>Sheet1!C10</f>
        <v>Marcelo Lakatos                         </v>
      </c>
      <c r="B68" s="14">
        <f>IF(B11=0,0,IF(B11=B$120,1,-0.5))</f>
        <v>1</v>
      </c>
      <c r="C68" s="14">
        <f>IF(C11=0,0,IF(C11=C$120,1,-0.5))</f>
        <v>1</v>
      </c>
      <c r="D68" s="14">
        <f>IF(D11=0,0,IF(D11=D$120,1,-0.5))</f>
        <v>1</v>
      </c>
      <c r="E68" s="14">
        <f>IF(E11=0,0,IF(E11=E$120,1,-0.5))</f>
        <v>1</v>
      </c>
      <c r="F68" s="14">
        <f>IF(F11=0,0,IF(F11=F$120,1,-0.5))</f>
        <v>1</v>
      </c>
      <c r="G68" s="14">
        <f>IF(G11=0,0,IF(G11=G$120,1,-0.5))</f>
        <v>1</v>
      </c>
      <c r="H68" s="14">
        <f>IF(H11=0,0,IF(H11=H$120,1,-0.5))</f>
        <v>1</v>
      </c>
      <c r="I68" s="14">
        <f>IF(I11=0,0,IF(I11=I$120,1,-0.5))</f>
        <v>1</v>
      </c>
      <c r="J68" s="14">
        <f>IF(J11=0,0,IF(J11=J$120,1,-0.5))</f>
        <v>1</v>
      </c>
      <c r="K68" s="14">
        <f>IF(K11=0,0,IF(K11=K$120,1,-0.5))</f>
        <v>0</v>
      </c>
      <c r="L68" s="14">
        <f>IF(L11=0,0,IF(L11=L$120,1,-0.5))</f>
        <v>1</v>
      </c>
      <c r="M68" s="14">
        <f>IF(M11=0,0,IF(M11=M$120,1,-0.5))</f>
        <v>0</v>
      </c>
      <c r="N68" s="14">
        <f>IF(N11=0,0,IF(N11=N$120,1,-0.5))</f>
        <v>1</v>
      </c>
      <c r="O68" s="14">
        <f>IF(O11=0,0,IF(O11=O$120,1,-0.5))</f>
        <v>1</v>
      </c>
      <c r="P68" s="14">
        <f>IF(P11=0,0,IF(P11=P$120,1,-0.5))</f>
        <v>1</v>
      </c>
      <c r="Q68" s="14">
        <f>IF(Q11=0,0,IF(Q11=Q$120,1,-0.5))</f>
        <v>1</v>
      </c>
      <c r="R68" s="14">
        <f>IF(R11=0,0,IF(R11=R$120,1,-0.5))</f>
        <v>1</v>
      </c>
      <c r="S68" s="14">
        <f>IF(S11=0,0,IF(S11=S$120,1,-0.5))</f>
        <v>-0.5</v>
      </c>
      <c r="T68" s="14">
        <f>IF(T11=0,0,IF(T11=T$120,1,-0.5))</f>
        <v>1</v>
      </c>
      <c r="U68" s="14">
        <f>IF(U11=0,0,IF(U11=U$120,1,-0.5))</f>
        <v>1</v>
      </c>
      <c r="V68" s="14">
        <f>SUM(B68:U68)/2</f>
        <v>8.25</v>
      </c>
    </row>
    <row r="69" spans="1:22" ht="12">
      <c r="A69" t="str">
        <f>Sheet1!C11</f>
        <v>Rafael Gustavo Vansan                   </v>
      </c>
      <c r="B69" s="14">
        <f>IF(B12=0,0,IF(B12=B$120,1,-0.5))</f>
        <v>1</v>
      </c>
      <c r="C69" s="14">
        <f>IF(C12=0,0,IF(C12=C$120,1,-0.5))</f>
        <v>1</v>
      </c>
      <c r="D69" s="14">
        <f>IF(D12=0,0,IF(D12=D$120,1,-0.5))</f>
        <v>1</v>
      </c>
      <c r="E69" s="14">
        <f>IF(E12=0,0,IF(E12=E$120,1,-0.5))</f>
        <v>1</v>
      </c>
      <c r="F69" s="14">
        <f>IF(F12=0,0,IF(F12=F$120,1,-0.5))</f>
        <v>0</v>
      </c>
      <c r="G69" s="14">
        <f>IF(G12=0,0,IF(G12=G$120,1,-0.5))</f>
        <v>1</v>
      </c>
      <c r="H69" s="14">
        <f>IF(H12=0,0,IF(H12=H$120,1,-0.5))</f>
        <v>-0.5</v>
      </c>
      <c r="I69" s="14">
        <f>IF(I12=0,0,IF(I12=I$120,1,-0.5))</f>
        <v>1</v>
      </c>
      <c r="J69" s="14">
        <f>IF(J12=0,0,IF(J12=J$120,1,-0.5))</f>
        <v>1</v>
      </c>
      <c r="K69" s="14">
        <f>IF(K12=0,0,IF(K12=K$120,1,-0.5))</f>
        <v>1</v>
      </c>
      <c r="L69" s="14">
        <f>IF(L12=0,0,IF(L12=L$120,1,-0.5))</f>
        <v>1</v>
      </c>
      <c r="M69" s="14">
        <f>IF(M12=0,0,IF(M12=M$120,1,-0.5))</f>
        <v>0</v>
      </c>
      <c r="N69" s="14">
        <f>IF(N12=0,0,IF(N12=N$120,1,-0.5))</f>
        <v>1</v>
      </c>
      <c r="O69" s="14">
        <f>IF(O12=0,0,IF(O12=O$120,1,-0.5))</f>
        <v>1</v>
      </c>
      <c r="P69" s="14">
        <f>IF(P12=0,0,IF(P12=P$120,1,-0.5))</f>
        <v>1</v>
      </c>
      <c r="Q69" s="14">
        <f>IF(Q12=0,0,IF(Q12=Q$120,1,-0.5))</f>
        <v>0</v>
      </c>
      <c r="R69" s="14">
        <f>IF(R12=0,0,IF(R12=R$120,1,-0.5))</f>
        <v>1</v>
      </c>
      <c r="S69" s="14">
        <f>IF(S12=0,0,IF(S12=S$120,1,-0.5))</f>
        <v>0</v>
      </c>
      <c r="T69" s="14">
        <f>IF(T12=0,0,IF(T12=T$120,1,-0.5))</f>
        <v>1</v>
      </c>
      <c r="U69" s="14">
        <f>IF(U12=0,0,IF(U12=U$120,1,-0.5))</f>
        <v>-0.5</v>
      </c>
      <c r="V69" s="14">
        <f>SUM(B69:U69)/2</f>
        <v>6.5</v>
      </c>
    </row>
    <row r="70" spans="1:22" ht="12">
      <c r="A70" t="str">
        <f>Sheet1!C12</f>
        <v>Alessandro Sanches Rodrigues            </v>
      </c>
      <c r="B70" s="14">
        <f>IF(B13=0,0,IF(B13=B$120,1,-0.5))</f>
        <v>1</v>
      </c>
      <c r="C70" s="14">
        <f>IF(C13=0,0,IF(C13=C$120,1,-0.5))</f>
        <v>1</v>
      </c>
      <c r="D70" s="14">
        <f>IF(D13=0,0,IF(D13=D$120,1,-0.5))</f>
        <v>1</v>
      </c>
      <c r="E70" s="14">
        <f>IF(E13=0,0,IF(E13=E$120,1,-0.5))</f>
        <v>1</v>
      </c>
      <c r="F70" s="14">
        <f>IF(F13=0,0,IF(F13=F$120,1,-0.5))</f>
        <v>0</v>
      </c>
      <c r="G70" s="14">
        <f>IF(G13=0,0,IF(G13=G$120,1,-0.5))</f>
        <v>0</v>
      </c>
      <c r="H70" s="14">
        <f>IF(H13=0,0,IF(H13=H$120,1,-0.5))</f>
        <v>0</v>
      </c>
      <c r="I70" s="14">
        <f>IF(I13=0,0,IF(I13=I$120,1,-0.5))</f>
        <v>1</v>
      </c>
      <c r="J70" s="14">
        <f>IF(J13=0,0,IF(J13=J$120,1,-0.5))</f>
        <v>-0.5</v>
      </c>
      <c r="K70" s="14">
        <f>IF(K13=0,0,IF(K13=K$120,1,-0.5))</f>
        <v>1</v>
      </c>
      <c r="L70" s="14">
        <f>IF(L13=0,0,IF(L13=L$120,1,-0.5))</f>
        <v>0</v>
      </c>
      <c r="M70" s="14">
        <f>IF(M13=0,0,IF(M13=M$120,1,-0.5))</f>
        <v>0</v>
      </c>
      <c r="N70" s="14">
        <f>IF(N13=0,0,IF(N13=N$120,1,-0.5))</f>
        <v>1</v>
      </c>
      <c r="O70" s="14">
        <f>IF(O13=0,0,IF(O13=O$120,1,-0.5))</f>
        <v>1</v>
      </c>
      <c r="P70" s="14">
        <f>IF(P13=0,0,IF(P13=P$120,1,-0.5))</f>
        <v>1</v>
      </c>
      <c r="Q70" s="14">
        <f>IF(Q13=0,0,IF(Q13=Q$120,1,-0.5))</f>
        <v>1</v>
      </c>
      <c r="R70" s="14">
        <f>IF(R13=0,0,IF(R13=R$120,1,-0.5))</f>
        <v>0</v>
      </c>
      <c r="S70" s="14">
        <f>IF(S13=0,0,IF(S13=S$120,1,-0.5))</f>
        <v>0</v>
      </c>
      <c r="T70" s="14">
        <f>IF(T13=0,0,IF(T13=T$120,1,-0.5))</f>
        <v>1</v>
      </c>
      <c r="U70" s="14">
        <f>IF(U13=0,0,IF(U13=U$120,1,-0.5))</f>
        <v>0</v>
      </c>
      <c r="V70" s="14">
        <f>SUM(B70:U70)/2</f>
        <v>5.25</v>
      </c>
    </row>
    <row r="71" spans="1:22" ht="12">
      <c r="A71" t="str">
        <f>Sheet1!C13</f>
        <v>Lucas Baldasso                          </v>
      </c>
      <c r="B71" s="14">
        <f>IF(B14=0,0,IF(B14=B$120,1,-0.5))</f>
        <v>1</v>
      </c>
      <c r="C71" s="14">
        <f>IF(C14=0,0,IF(C14=C$120,1,-0.5))</f>
        <v>1</v>
      </c>
      <c r="D71" s="14">
        <f>IF(D14=0,0,IF(D14=D$120,1,-0.5))</f>
        <v>1</v>
      </c>
      <c r="E71" s="14">
        <f>IF(E14=0,0,IF(E14=E$120,1,-0.5))</f>
        <v>1</v>
      </c>
      <c r="F71" s="14">
        <f>IF(F14=0,0,IF(F14=F$120,1,-0.5))</f>
        <v>-0.5</v>
      </c>
      <c r="G71" s="14">
        <f>IF(G14=0,0,IF(G14=G$120,1,-0.5))</f>
        <v>1</v>
      </c>
      <c r="H71" s="14">
        <f>IF(H14=0,0,IF(H14=H$120,1,-0.5))</f>
        <v>-0.5</v>
      </c>
      <c r="I71" s="14">
        <f>IF(I14=0,0,IF(I14=I$120,1,-0.5))</f>
        <v>1</v>
      </c>
      <c r="J71" s="14">
        <f>IF(J14=0,0,IF(J14=J$120,1,-0.5))</f>
        <v>1</v>
      </c>
      <c r="K71" s="14">
        <f>IF(K14=0,0,IF(K14=K$120,1,-0.5))</f>
        <v>1</v>
      </c>
      <c r="L71" s="14">
        <f>IF(L14=0,0,IF(L14=L$120,1,-0.5))</f>
        <v>1</v>
      </c>
      <c r="M71" s="14">
        <f>IF(M14=0,0,IF(M14=M$120,1,-0.5))</f>
        <v>0</v>
      </c>
      <c r="N71" s="14">
        <f>IF(N14=0,0,IF(N14=N$120,1,-0.5))</f>
        <v>1</v>
      </c>
      <c r="O71" s="14">
        <f>IF(O14=0,0,IF(O14=O$120,1,-0.5))</f>
        <v>1</v>
      </c>
      <c r="P71" s="14">
        <f>IF(P14=0,0,IF(P14=P$120,1,-0.5))</f>
        <v>1</v>
      </c>
      <c r="Q71" s="14">
        <f>IF(Q14=0,0,IF(Q14=Q$120,1,-0.5))</f>
        <v>1</v>
      </c>
      <c r="R71" s="14">
        <f>IF(R14=0,0,IF(R14=R$120,1,-0.5))</f>
        <v>0</v>
      </c>
      <c r="S71" s="14">
        <f>IF(S14=0,0,IF(S14=S$120,1,-0.5))</f>
        <v>1</v>
      </c>
      <c r="T71" s="14">
        <f>IF(T14=0,0,IF(T14=T$120,1,-0.5))</f>
        <v>1</v>
      </c>
      <c r="U71" s="14">
        <f>IF(U14=0,0,IF(U14=U$120,1,-0.5))</f>
        <v>-0.5</v>
      </c>
      <c r="V71" s="14">
        <f>SUM(B71:U71)/2</f>
        <v>6.75</v>
      </c>
    </row>
    <row r="72" spans="1:22" ht="12">
      <c r="A72" t="str">
        <f>Sheet1!C14</f>
        <v>Rafael Corrales Coronil Rheda           </v>
      </c>
      <c r="B72" s="14">
        <f>IF(B15=0,0,IF(B15=B$120,1,-0.5))</f>
        <v>1</v>
      </c>
      <c r="C72" s="14">
        <f>IF(C15=0,0,IF(C15=C$120,1,-0.5))</f>
        <v>1</v>
      </c>
      <c r="D72" s="14">
        <f>IF(D15=0,0,IF(D15=D$120,1,-0.5))</f>
        <v>1</v>
      </c>
      <c r="E72" s="14">
        <f>IF(E15=0,0,IF(E15=E$120,1,-0.5))</f>
        <v>1</v>
      </c>
      <c r="F72" s="14">
        <f>IF(F15=0,0,IF(F15=F$120,1,-0.5))</f>
        <v>0</v>
      </c>
      <c r="G72" s="14">
        <f>IF(G15=0,0,IF(G15=G$120,1,-0.5))</f>
        <v>1</v>
      </c>
      <c r="H72" s="14">
        <f>IF(H15=0,0,IF(H15=H$120,1,-0.5))</f>
        <v>-0.5</v>
      </c>
      <c r="I72" s="14">
        <f>IF(I15=0,0,IF(I15=I$120,1,-0.5))</f>
        <v>1</v>
      </c>
      <c r="J72" s="14">
        <f>IF(J15=0,0,IF(J15=J$120,1,-0.5))</f>
        <v>1</v>
      </c>
      <c r="K72" s="14">
        <f>IF(K15=0,0,IF(K15=K$120,1,-0.5))</f>
        <v>1</v>
      </c>
      <c r="L72" s="14">
        <f>IF(L15=0,0,IF(L15=L$120,1,-0.5))</f>
        <v>-0.5</v>
      </c>
      <c r="M72" s="14">
        <f>IF(M15=0,0,IF(M15=M$120,1,-0.5))</f>
        <v>0</v>
      </c>
      <c r="N72" s="14">
        <f>IF(N15=0,0,IF(N15=N$120,1,-0.5))</f>
        <v>1</v>
      </c>
      <c r="O72" s="14">
        <f>IF(O15=0,0,IF(O15=O$120,1,-0.5))</f>
        <v>1</v>
      </c>
      <c r="P72" s="14">
        <f>IF(P15=0,0,IF(P15=P$120,1,-0.5))</f>
        <v>1</v>
      </c>
      <c r="Q72" s="14">
        <f>IF(Q15=0,0,IF(Q15=Q$120,1,-0.5))</f>
        <v>1</v>
      </c>
      <c r="R72" s="14">
        <f>IF(R15=0,0,IF(R15=R$120,1,-0.5))</f>
        <v>0</v>
      </c>
      <c r="S72" s="14">
        <f>IF(S15=0,0,IF(S15=S$120,1,-0.5))</f>
        <v>1</v>
      </c>
      <c r="T72" s="14">
        <f>IF(T15=0,0,IF(T15=T$120,1,-0.5))</f>
        <v>1</v>
      </c>
      <c r="U72" s="14">
        <f>IF(U15=0,0,IF(U15=U$120,1,-0.5))</f>
        <v>-0.5</v>
      </c>
      <c r="V72" s="14">
        <f>SUM(B72:U72)/2</f>
        <v>6.25</v>
      </c>
    </row>
    <row r="73" spans="1:22" ht="12">
      <c r="A73" t="str">
        <f>Sheet1!C15</f>
        <v>Renan Bergamaschi Serra Geraldi         </v>
      </c>
      <c r="B73" s="14">
        <f>IF(B16=0,0,IF(B16=B$120,1,-0.5))</f>
        <v>1</v>
      </c>
      <c r="C73" s="14">
        <f>IF(C16=0,0,IF(C16=C$120,1,-0.5))</f>
        <v>1</v>
      </c>
      <c r="D73" s="14">
        <f>IF(D16=0,0,IF(D16=D$120,1,-0.5))</f>
        <v>1</v>
      </c>
      <c r="E73" s="14">
        <f>IF(E16=0,0,IF(E16=E$120,1,-0.5))</f>
        <v>1</v>
      </c>
      <c r="F73" s="14">
        <f>IF(F16=0,0,IF(F16=F$120,1,-0.5))</f>
        <v>1</v>
      </c>
      <c r="G73" s="14">
        <f>IF(G16=0,0,IF(G16=G$120,1,-0.5))</f>
        <v>1</v>
      </c>
      <c r="H73" s="14">
        <f>IF(H16=0,0,IF(H16=H$120,1,-0.5))</f>
        <v>-0.5</v>
      </c>
      <c r="I73" s="14">
        <f>IF(I16=0,0,IF(I16=I$120,1,-0.5))</f>
        <v>1</v>
      </c>
      <c r="J73" s="14">
        <f>IF(J16=0,0,IF(J16=J$120,1,-0.5))</f>
        <v>1</v>
      </c>
      <c r="K73" s="14">
        <f>IF(K16=0,0,IF(K16=K$120,1,-0.5))</f>
        <v>1</v>
      </c>
      <c r="L73" s="14">
        <f>IF(L16=0,0,IF(L16=L$120,1,-0.5))</f>
        <v>1</v>
      </c>
      <c r="M73" s="14">
        <f>IF(M16=0,0,IF(M16=M$120,1,-0.5))</f>
        <v>0</v>
      </c>
      <c r="N73" s="14">
        <f>IF(N16=0,0,IF(N16=N$120,1,-0.5))</f>
        <v>1</v>
      </c>
      <c r="O73" s="14">
        <f>IF(O16=0,0,IF(O16=O$120,1,-0.5))</f>
        <v>1</v>
      </c>
      <c r="P73" s="14">
        <f>IF(P16=0,0,IF(P16=P$120,1,-0.5))</f>
        <v>1</v>
      </c>
      <c r="Q73" s="14">
        <f>IF(Q16=0,0,IF(Q16=Q$120,1,-0.5))</f>
        <v>1</v>
      </c>
      <c r="R73" s="14">
        <f>IF(R16=0,0,IF(R16=R$120,1,-0.5))</f>
        <v>1</v>
      </c>
      <c r="S73" s="14">
        <f>IF(S16=0,0,IF(S16=S$120,1,-0.5))</f>
        <v>-0.5</v>
      </c>
      <c r="T73" s="14">
        <f>IF(T16=0,0,IF(T16=T$120,1,-0.5))</f>
        <v>1</v>
      </c>
      <c r="U73" s="14">
        <f>IF(U16=0,0,IF(U16=U$120,1,-0.5))</f>
        <v>-0.5</v>
      </c>
      <c r="V73" s="14">
        <f>SUM(B73:U73)/2</f>
        <v>7.25</v>
      </c>
    </row>
    <row r="74" spans="1:22" ht="12">
      <c r="A74" t="str">
        <f>Sheet1!C16</f>
        <v>Thiago Henrique Buoso Pinto             </v>
      </c>
      <c r="B74" s="14">
        <f>IF(B17=0,0,IF(B17=B$120,1,-0.5))</f>
        <v>1</v>
      </c>
      <c r="C74" s="14">
        <f>IF(C17=0,0,IF(C17=C$120,1,-0.5))</f>
        <v>1</v>
      </c>
      <c r="D74" s="14">
        <f>IF(D17=0,0,IF(D17=D$120,1,-0.5))</f>
        <v>1</v>
      </c>
      <c r="E74" s="14">
        <f>IF(E17=0,0,IF(E17=E$120,1,-0.5))</f>
        <v>1</v>
      </c>
      <c r="F74" s="14">
        <f>IF(F17=0,0,IF(F17=F$120,1,-0.5))</f>
        <v>1</v>
      </c>
      <c r="G74" s="14">
        <f>IF(G17=0,0,IF(G17=G$120,1,-0.5))</f>
        <v>1</v>
      </c>
      <c r="H74" s="14">
        <f>IF(H17=0,0,IF(H17=H$120,1,-0.5))</f>
        <v>0</v>
      </c>
      <c r="I74" s="14">
        <f>IF(I17=0,0,IF(I17=I$120,1,-0.5))</f>
        <v>1</v>
      </c>
      <c r="J74" s="14">
        <f>IF(J17=0,0,IF(J17=J$120,1,-0.5))</f>
        <v>1</v>
      </c>
      <c r="K74" s="14">
        <f>IF(K17=0,0,IF(K17=K$120,1,-0.5))</f>
        <v>1</v>
      </c>
      <c r="L74" s="14">
        <f>IF(L17=0,0,IF(L17=L$120,1,-0.5))</f>
        <v>0</v>
      </c>
      <c r="M74" s="14">
        <f>IF(M17=0,0,IF(M17=M$120,1,-0.5))</f>
        <v>0</v>
      </c>
      <c r="N74" s="14">
        <f>IF(N17=0,0,IF(N17=N$120,1,-0.5))</f>
        <v>1</v>
      </c>
      <c r="O74" s="14">
        <f>IF(O17=0,0,IF(O17=O$120,1,-0.5))</f>
        <v>1</v>
      </c>
      <c r="P74" s="14">
        <f>IF(P17=0,0,IF(P17=P$120,1,-0.5))</f>
        <v>1</v>
      </c>
      <c r="Q74" s="14">
        <f>IF(Q17=0,0,IF(Q17=Q$120,1,-0.5))</f>
        <v>0</v>
      </c>
      <c r="R74" s="14">
        <f>IF(R17=0,0,IF(R17=R$120,1,-0.5))</f>
        <v>-0.5</v>
      </c>
      <c r="S74" s="14">
        <f>IF(S17=0,0,IF(S17=S$120,1,-0.5))</f>
        <v>1</v>
      </c>
      <c r="T74" s="14">
        <f>IF(T17=0,0,IF(T17=T$120,1,-0.5))</f>
        <v>1</v>
      </c>
      <c r="U74" s="14">
        <f>IF(U17=0,0,IF(U17=U$120,1,-0.5))</f>
        <v>-0.5</v>
      </c>
      <c r="V74" s="14">
        <f>SUM(B74:U74)/2</f>
        <v>6.5</v>
      </c>
    </row>
    <row r="75" spans="1:22" ht="12">
      <c r="A75" t="str">
        <f>Sheet1!C17</f>
        <v>Wesley Martins Teles                    </v>
      </c>
      <c r="B75" s="14">
        <f>IF(B18=0,0,IF(B18=B$120,1,-0.5))</f>
        <v>1</v>
      </c>
      <c r="C75" s="14">
        <f>IF(C18=0,0,IF(C18=C$120,1,-0.5))</f>
        <v>1</v>
      </c>
      <c r="D75" s="14">
        <f>IF(D18=0,0,IF(D18=D$120,1,-0.5))</f>
        <v>1</v>
      </c>
      <c r="E75" s="14">
        <f>IF(E18=0,0,IF(E18=E$120,1,-0.5))</f>
        <v>1</v>
      </c>
      <c r="F75" s="14">
        <f>IF(F18=0,0,IF(F18=F$120,1,-0.5))</f>
        <v>1</v>
      </c>
      <c r="G75" s="14">
        <f>IF(G18=0,0,IF(G18=G$120,1,-0.5))</f>
        <v>1</v>
      </c>
      <c r="H75" s="14">
        <f>IF(H18=0,0,IF(H18=H$120,1,-0.5))</f>
        <v>-0.5</v>
      </c>
      <c r="I75" s="14">
        <f>IF(I18=0,0,IF(I18=I$120,1,-0.5))</f>
        <v>1</v>
      </c>
      <c r="J75" s="14">
        <f>IF(J18=0,0,IF(J18=J$120,1,-0.5))</f>
        <v>1</v>
      </c>
      <c r="K75" s="14">
        <f>IF(K18=0,0,IF(K18=K$120,1,-0.5))</f>
        <v>-0.5</v>
      </c>
      <c r="L75" s="14">
        <f>IF(L18=0,0,IF(L18=L$120,1,-0.5))</f>
        <v>1</v>
      </c>
      <c r="M75" s="14">
        <f>IF(M18=0,0,IF(M18=M$120,1,-0.5))</f>
        <v>0</v>
      </c>
      <c r="N75" s="14">
        <f>IF(N18=0,0,IF(N18=N$120,1,-0.5))</f>
        <v>1</v>
      </c>
      <c r="O75" s="14">
        <f>IF(O18=0,0,IF(O18=O$120,1,-0.5))</f>
        <v>1</v>
      </c>
      <c r="P75" s="14">
        <f>IF(P18=0,0,IF(P18=P$120,1,-0.5))</f>
        <v>1</v>
      </c>
      <c r="Q75" s="14">
        <f>IF(Q18=0,0,IF(Q18=Q$120,1,-0.5))</f>
        <v>1</v>
      </c>
      <c r="R75" s="14">
        <f>IF(R18=0,0,IF(R18=R$120,1,-0.5))</f>
        <v>0</v>
      </c>
      <c r="S75" s="14">
        <f>IF(S18=0,0,IF(S18=S$120,1,-0.5))</f>
        <v>1</v>
      </c>
      <c r="T75" s="14">
        <f>IF(T18=0,0,IF(T18=T$120,1,-0.5))</f>
        <v>1</v>
      </c>
      <c r="U75" s="14">
        <f>IF(U18=0,0,IF(U18=U$120,1,-0.5))</f>
        <v>-0.5</v>
      </c>
      <c r="V75" s="14">
        <f>SUM(B75:U75)/2</f>
        <v>6.75</v>
      </c>
    </row>
    <row r="76" spans="1:22" ht="12">
      <c r="A76" t="str">
        <f>Sheet1!C18</f>
        <v>Lucas Facanali                          </v>
      </c>
      <c r="B76" s="14">
        <f>IF(B19=0,0,IF(B19=B$120,1,-0.5))</f>
        <v>1</v>
      </c>
      <c r="C76" s="14">
        <f>IF(C19=0,0,IF(C19=C$120,1,-0.5))</f>
        <v>0</v>
      </c>
      <c r="D76" s="14">
        <f>IF(D19=0,0,IF(D19=D$120,1,-0.5))</f>
        <v>1</v>
      </c>
      <c r="E76" s="14">
        <f>IF(E19=0,0,IF(E19=E$120,1,-0.5))</f>
        <v>-0.5</v>
      </c>
      <c r="F76" s="14">
        <f>IF(F19=0,0,IF(F19=F$120,1,-0.5))</f>
        <v>0</v>
      </c>
      <c r="G76" s="14">
        <f>IF(G19=0,0,IF(G19=G$120,1,-0.5))</f>
        <v>1</v>
      </c>
      <c r="H76" s="14">
        <f>IF(H19=0,0,IF(H19=H$120,1,-0.5))</f>
        <v>-0.5</v>
      </c>
      <c r="I76" s="14">
        <f>IF(I19=0,0,IF(I19=I$120,1,-0.5))</f>
        <v>1</v>
      </c>
      <c r="J76" s="14">
        <f>IF(J19=0,0,IF(J19=J$120,1,-0.5))</f>
        <v>-0.5</v>
      </c>
      <c r="K76" s="14">
        <f>IF(K19=0,0,IF(K19=K$120,1,-0.5))</f>
        <v>0</v>
      </c>
      <c r="L76" s="14">
        <f>IF(L19=0,0,IF(L19=L$120,1,-0.5))</f>
        <v>1</v>
      </c>
      <c r="M76" s="14">
        <f>IF(M19=0,0,IF(M19=M$120,1,-0.5))</f>
        <v>0</v>
      </c>
      <c r="N76" s="14">
        <f>IF(N19=0,0,IF(N19=N$120,1,-0.5))</f>
        <v>1</v>
      </c>
      <c r="O76" s="14">
        <f>IF(O19=0,0,IF(O19=O$120,1,-0.5))</f>
        <v>0</v>
      </c>
      <c r="P76" s="14">
        <f>IF(P19=0,0,IF(P19=P$120,1,-0.5))</f>
        <v>1</v>
      </c>
      <c r="Q76" s="14">
        <f>IF(Q19=0,0,IF(Q19=Q$120,1,-0.5))</f>
        <v>0</v>
      </c>
      <c r="R76" s="14">
        <f>IF(R19=0,0,IF(R19=R$120,1,-0.5))</f>
        <v>-0.5</v>
      </c>
      <c r="S76" s="14">
        <f>IF(S19=0,0,IF(S19=S$120,1,-0.5))</f>
        <v>0</v>
      </c>
      <c r="T76" s="14">
        <f>IF(T19=0,0,IF(T19=T$120,1,-0.5))</f>
        <v>-0.5</v>
      </c>
      <c r="U76" s="14">
        <f>IF(U19=0,0,IF(U19=U$120,1,-0.5))</f>
        <v>0</v>
      </c>
      <c r="V76" s="14">
        <f>SUM(B76:U76)/2</f>
        <v>2.25</v>
      </c>
    </row>
    <row r="77" spans="1:22" ht="12">
      <c r="A77" t="str">
        <f>Sheet1!C19</f>
        <v>Rodrigo Nogueira de Oliveira</v>
      </c>
      <c r="B77" s="14">
        <f>IF(B20=0,0,IF(B20=B$120,1,-0.5))</f>
        <v>0</v>
      </c>
      <c r="C77" s="14">
        <f>IF(C20=0,0,IF(C20=C$120,1,-0.5))</f>
        <v>0</v>
      </c>
      <c r="D77" s="14">
        <f>IF(D20=0,0,IF(D20=D$120,1,-0.5))</f>
        <v>1</v>
      </c>
      <c r="E77" s="14">
        <f>IF(E20=0,0,IF(E20=E$120,1,-0.5))</f>
        <v>0</v>
      </c>
      <c r="F77" s="14">
        <f>IF(F20=0,0,IF(F20=F$120,1,-0.5))</f>
        <v>1</v>
      </c>
      <c r="G77" s="14">
        <f>IF(G20=0,0,IF(G20=G$120,1,-0.5))</f>
        <v>1</v>
      </c>
      <c r="H77" s="14">
        <f>IF(H20=0,0,IF(H20=H$120,1,-0.5))</f>
        <v>-0.5</v>
      </c>
      <c r="I77" s="14">
        <f>IF(I20=0,0,IF(I20=I$120,1,-0.5))</f>
        <v>1</v>
      </c>
      <c r="J77" s="14">
        <f>IF(J20=0,0,IF(J20=J$120,1,-0.5))</f>
        <v>1</v>
      </c>
      <c r="K77" s="14">
        <f>IF(K20=0,0,IF(K20=K$120,1,-0.5))</f>
        <v>-0.5</v>
      </c>
      <c r="L77" s="14">
        <f>IF(L20=0,0,IF(L20=L$120,1,-0.5))</f>
        <v>1</v>
      </c>
      <c r="M77" s="14">
        <f>IF(M20=0,0,IF(M20=M$120,1,-0.5))</f>
        <v>0</v>
      </c>
      <c r="N77" s="14">
        <f>IF(N20=0,0,IF(N20=N$120,1,-0.5))</f>
        <v>1</v>
      </c>
      <c r="O77" s="14">
        <f>IF(O20=0,0,IF(O20=O$120,1,-0.5))</f>
        <v>1</v>
      </c>
      <c r="P77" s="14">
        <f>IF(P20=0,0,IF(P20=P$120,1,-0.5))</f>
        <v>-0.5</v>
      </c>
      <c r="Q77" s="14">
        <f>IF(Q20=0,0,IF(Q20=Q$120,1,-0.5))</f>
        <v>0</v>
      </c>
      <c r="R77" s="14">
        <f>IF(R20=0,0,IF(R20=R$120,1,-0.5))</f>
        <v>0</v>
      </c>
      <c r="S77" s="14">
        <f>IF(S20=0,0,IF(S20=S$120,1,-0.5))</f>
        <v>1</v>
      </c>
      <c r="T77" s="14">
        <f>IF(T20=0,0,IF(T20=T$120,1,-0.5))</f>
        <v>1</v>
      </c>
      <c r="U77" s="14">
        <f>IF(U20=0,0,IF(U20=U$120,1,-0.5))</f>
        <v>0</v>
      </c>
      <c r="V77" s="14">
        <f>SUM(B77:U77)/2</f>
        <v>4.25</v>
      </c>
    </row>
    <row r="78" spans="1:22" ht="12">
      <c r="A78" t="str">
        <f>Sheet1!C20</f>
        <v>André Santus                            </v>
      </c>
      <c r="B78" s="14">
        <f>IF(B21=0,0,IF(B21=B$120,1,-0.5))</f>
        <v>1</v>
      </c>
      <c r="C78" s="14">
        <f>IF(C21=0,0,IF(C21=C$120,1,-0.5))</f>
        <v>1</v>
      </c>
      <c r="D78" s="14">
        <f>IF(D21=0,0,IF(D21=D$120,1,-0.5))</f>
        <v>1</v>
      </c>
      <c r="E78" s="14">
        <f>IF(E21=0,0,IF(E21=E$120,1,-0.5))</f>
        <v>1</v>
      </c>
      <c r="F78" s="14">
        <f>IF(F21=0,0,IF(F21=F$120,1,-0.5))</f>
        <v>1</v>
      </c>
      <c r="G78" s="14">
        <f>IF(G21=0,0,IF(G21=G$120,1,-0.5))</f>
        <v>1</v>
      </c>
      <c r="H78" s="14">
        <f>IF(H21=0,0,IF(H21=H$120,1,-0.5))</f>
        <v>1</v>
      </c>
      <c r="I78" s="14">
        <f>IF(I21=0,0,IF(I21=I$120,1,-0.5))</f>
        <v>1</v>
      </c>
      <c r="J78" s="14">
        <f>IF(J21=0,0,IF(J21=J$120,1,-0.5))</f>
        <v>1</v>
      </c>
      <c r="K78" s="14">
        <f>IF(K21=0,0,IF(K21=K$120,1,-0.5))</f>
        <v>1</v>
      </c>
      <c r="L78" s="14">
        <f>IF(L21=0,0,IF(L21=L$120,1,-0.5))</f>
        <v>1</v>
      </c>
      <c r="M78" s="14">
        <f>IF(M21=0,0,IF(M21=M$120,1,-0.5))</f>
        <v>0</v>
      </c>
      <c r="N78" s="14">
        <f>IF(N21=0,0,IF(N21=N$120,1,-0.5))</f>
        <v>1</v>
      </c>
      <c r="O78" s="14">
        <f>IF(O21=0,0,IF(O21=O$120,1,-0.5))</f>
        <v>1</v>
      </c>
      <c r="P78" s="14">
        <f>IF(P21=0,0,IF(P21=P$120,1,-0.5))</f>
        <v>1</v>
      </c>
      <c r="Q78" s="14">
        <f>IF(Q21=0,0,IF(Q21=Q$120,1,-0.5))</f>
        <v>1</v>
      </c>
      <c r="R78" s="14">
        <f>IF(R21=0,0,IF(R21=R$120,1,-0.5))</f>
        <v>1</v>
      </c>
      <c r="S78" s="14">
        <f>IF(S21=0,0,IF(S21=S$120,1,-0.5))</f>
        <v>-0.5</v>
      </c>
      <c r="T78" s="14">
        <f>IF(T21=0,0,IF(T21=T$120,1,-0.5))</f>
        <v>1</v>
      </c>
      <c r="U78" s="14">
        <f>IF(U21=0,0,IF(U21=U$120,1,-0.5))</f>
        <v>-0.5</v>
      </c>
      <c r="V78" s="14">
        <f>SUM(B78:U78)/2</f>
        <v>8</v>
      </c>
    </row>
    <row r="79" spans="1:22" ht="12">
      <c r="A79" t="str">
        <f>Sheet1!C21</f>
        <v>Caio Cezar Correia                      </v>
      </c>
      <c r="B79" s="14">
        <f>IF(B22=0,0,IF(B22=B$120,1,-0.5))</f>
        <v>0</v>
      </c>
      <c r="C79" s="14">
        <f>IF(C22=0,0,IF(C22=C$120,1,-0.5))</f>
        <v>0</v>
      </c>
      <c r="D79" s="14">
        <f>IF(D22=0,0,IF(D22=D$120,1,-0.5))</f>
        <v>0</v>
      </c>
      <c r="E79" s="14">
        <f>IF(E22=0,0,IF(E22=E$120,1,-0.5))</f>
        <v>0</v>
      </c>
      <c r="F79" s="14">
        <f>IF(F22=0,0,IF(F22=F$120,1,-0.5))</f>
        <v>0</v>
      </c>
      <c r="G79" s="14">
        <f>IF(G22=0,0,IF(G22=G$120,1,-0.5))</f>
        <v>0</v>
      </c>
      <c r="H79" s="14">
        <f>IF(H22=0,0,IF(H22=H$120,1,-0.5))</f>
        <v>0</v>
      </c>
      <c r="I79" s="14">
        <f>IF(I22=0,0,IF(I22=I$120,1,-0.5))</f>
        <v>0</v>
      </c>
      <c r="J79" s="14">
        <f>IF(J22=0,0,IF(J22=J$120,1,-0.5))</f>
        <v>0</v>
      </c>
      <c r="K79" s="14">
        <f>IF(K22=0,0,IF(K22=K$120,1,-0.5))</f>
        <v>0</v>
      </c>
      <c r="L79" s="14">
        <f>IF(L22=0,0,IF(L22=L$120,1,-0.5))</f>
        <v>0</v>
      </c>
      <c r="M79" s="14">
        <f>IF(M22=0,0,IF(M22=M$120,1,-0.5))</f>
        <v>0</v>
      </c>
      <c r="N79" s="14">
        <f>IF(N22=0,0,IF(N22=N$120,1,-0.5))</f>
        <v>0</v>
      </c>
      <c r="O79" s="14">
        <f>IF(O22=0,0,IF(O22=O$120,1,-0.5))</f>
        <v>0</v>
      </c>
      <c r="P79" s="14">
        <f>IF(P22=0,0,IF(P22=P$120,1,-0.5))</f>
        <v>0</v>
      </c>
      <c r="Q79" s="14">
        <f>IF(Q22=0,0,IF(Q22=Q$120,1,-0.5))</f>
        <v>0</v>
      </c>
      <c r="R79" s="14">
        <f>IF(R22=0,0,IF(R22=R$120,1,-0.5))</f>
        <v>0</v>
      </c>
      <c r="S79" s="14">
        <f>IF(S22=0,0,IF(S22=S$120,1,-0.5))</f>
        <v>0</v>
      </c>
      <c r="T79" s="14">
        <f>IF(T22=0,0,IF(T22=T$120,1,-0.5))</f>
        <v>0</v>
      </c>
      <c r="U79" s="14">
        <f>IF(U22=0,0,IF(U22=U$120,1,-0.5))</f>
        <v>0</v>
      </c>
      <c r="V79" s="14">
        <f>SUM(B79:U79)/2</f>
        <v>0</v>
      </c>
    </row>
    <row r="80" spans="1:22" ht="12">
      <c r="A80" t="str">
        <f>Sheet1!C22</f>
        <v>Dalton Yuiti Kagohara                   </v>
      </c>
      <c r="B80" s="14">
        <f>IF(B23=0,0,IF(B23=B$120,1,-0.5))</f>
        <v>1</v>
      </c>
      <c r="C80" s="14">
        <f>IF(C23=0,0,IF(C23=C$120,1,-0.5))</f>
        <v>1</v>
      </c>
      <c r="D80" s="14">
        <f>IF(D23=0,0,IF(D23=D$120,1,-0.5))</f>
        <v>1</v>
      </c>
      <c r="E80" s="14">
        <f>IF(E23=0,0,IF(E23=E$120,1,-0.5))</f>
        <v>1</v>
      </c>
      <c r="F80" s="14">
        <f>IF(F23=0,0,IF(F23=F$120,1,-0.5))</f>
        <v>0</v>
      </c>
      <c r="G80" s="14">
        <f>IF(G23=0,0,IF(G23=G$120,1,-0.5))</f>
        <v>1</v>
      </c>
      <c r="H80" s="14">
        <f>IF(H23=0,0,IF(H23=H$120,1,-0.5))</f>
        <v>-0.5</v>
      </c>
      <c r="I80" s="14">
        <f>IF(I23=0,0,IF(I23=I$120,1,-0.5))</f>
        <v>1</v>
      </c>
      <c r="J80" s="14">
        <f>IF(J23=0,0,IF(J23=J$120,1,-0.5))</f>
        <v>1</v>
      </c>
      <c r="K80" s="14">
        <f>IF(K23=0,0,IF(K23=K$120,1,-0.5))</f>
        <v>1</v>
      </c>
      <c r="L80" s="14">
        <f>IF(L23=0,0,IF(L23=L$120,1,-0.5))</f>
        <v>1</v>
      </c>
      <c r="M80" s="14">
        <f>IF(M23=0,0,IF(M23=M$120,1,-0.5))</f>
        <v>0</v>
      </c>
      <c r="N80" s="14">
        <f>IF(N23=0,0,IF(N23=N$120,1,-0.5))</f>
        <v>1</v>
      </c>
      <c r="O80" s="14">
        <f>IF(O23=0,0,IF(O23=O$120,1,-0.5))</f>
        <v>1</v>
      </c>
      <c r="P80" s="14">
        <f>IF(P23=0,0,IF(P23=P$120,1,-0.5))</f>
        <v>1</v>
      </c>
      <c r="Q80" s="14">
        <f>IF(Q23=0,0,IF(Q23=Q$120,1,-0.5))</f>
        <v>1</v>
      </c>
      <c r="R80" s="14">
        <f>IF(R23=0,0,IF(R23=R$120,1,-0.5))</f>
        <v>1</v>
      </c>
      <c r="S80" s="14">
        <f>IF(S23=0,0,IF(S23=S$120,1,-0.5))</f>
        <v>0</v>
      </c>
      <c r="T80" s="14">
        <f>IF(T23=0,0,IF(T23=T$120,1,-0.5))</f>
        <v>1</v>
      </c>
      <c r="U80" s="14">
        <f>IF(U23=0,0,IF(U23=U$120,1,-0.5))</f>
        <v>1</v>
      </c>
      <c r="V80" s="14">
        <f>SUM(B80:U80)/2</f>
        <v>7.75</v>
      </c>
    </row>
    <row r="81" spans="1:22" ht="12">
      <c r="A81" t="str">
        <f>Sheet1!C23</f>
        <v>Daniel Breves Ferreira                  </v>
      </c>
      <c r="B81" s="14">
        <f>IF(B24=0,0,IF(B24=B$120,1,-0.5))</f>
        <v>1</v>
      </c>
      <c r="C81" s="14">
        <f>IF(C24=0,0,IF(C24=C$120,1,-0.5))</f>
        <v>1</v>
      </c>
      <c r="D81" s="14">
        <f>IF(D24=0,0,IF(D24=D$120,1,-0.5))</f>
        <v>1</v>
      </c>
      <c r="E81" s="14">
        <f>IF(E24=0,0,IF(E24=E$120,1,-0.5))</f>
        <v>-0.5</v>
      </c>
      <c r="F81" s="14">
        <f>IF(F24=0,0,IF(F24=F$120,1,-0.5))</f>
        <v>-0.5</v>
      </c>
      <c r="G81" s="14">
        <f>IF(G24=0,0,IF(G24=G$120,1,-0.5))</f>
        <v>1</v>
      </c>
      <c r="H81" s="14">
        <f>IF(H24=0,0,IF(H24=H$120,1,-0.5))</f>
        <v>1</v>
      </c>
      <c r="I81" s="14">
        <f>IF(I24=0,0,IF(I24=I$120,1,-0.5))</f>
        <v>1</v>
      </c>
      <c r="J81" s="14">
        <f>IF(J24=0,0,IF(J24=J$120,1,-0.5))</f>
        <v>1</v>
      </c>
      <c r="K81" s="14">
        <f>IF(K24=0,0,IF(K24=K$120,1,-0.5))</f>
        <v>-0.5</v>
      </c>
      <c r="L81" s="14">
        <f>IF(L24=0,0,IF(L24=L$120,1,-0.5))</f>
        <v>1</v>
      </c>
      <c r="M81" s="14">
        <f>IF(M24=0,0,IF(M24=M$120,1,-0.5))</f>
        <v>0</v>
      </c>
      <c r="N81" s="14">
        <f>IF(N24=0,0,IF(N24=N$120,1,-0.5))</f>
        <v>-0.5</v>
      </c>
      <c r="O81" s="14">
        <f>IF(O24=0,0,IF(O24=O$120,1,-0.5))</f>
        <v>-0.5</v>
      </c>
      <c r="P81" s="14">
        <f>IF(P24=0,0,IF(P24=P$120,1,-0.5))</f>
        <v>1</v>
      </c>
      <c r="Q81" s="14">
        <f>IF(Q24=0,0,IF(Q24=Q$120,1,-0.5))</f>
        <v>1</v>
      </c>
      <c r="R81" s="14">
        <f>IF(R24=0,0,IF(R24=R$120,1,-0.5))</f>
        <v>0</v>
      </c>
      <c r="S81" s="14">
        <f>IF(S24=0,0,IF(S24=S$120,1,-0.5))</f>
        <v>1</v>
      </c>
      <c r="T81" s="14">
        <f>IF(T24=0,0,IF(T24=T$120,1,-0.5))</f>
        <v>1</v>
      </c>
      <c r="U81" s="14">
        <f>IF(U24=0,0,IF(U24=U$120,1,-0.5))</f>
        <v>-0.5</v>
      </c>
      <c r="V81" s="14">
        <f>SUM(B81:U81)/2</f>
        <v>4.5</v>
      </c>
    </row>
    <row r="82" spans="1:22" ht="12">
      <c r="A82" t="str">
        <f>Sheet1!C24</f>
        <v>Daniel Silva Kantor                     </v>
      </c>
      <c r="B82" s="14">
        <f>IF(B25=0,0,IF(B25=B$120,1,-0.5))</f>
        <v>1</v>
      </c>
      <c r="C82" s="14">
        <f>IF(C25=0,0,IF(C25=C$120,1,-0.5))</f>
        <v>1</v>
      </c>
      <c r="D82" s="14">
        <f>IF(D25=0,0,IF(D25=D$120,1,-0.5))</f>
        <v>1</v>
      </c>
      <c r="E82" s="14">
        <f>IF(E25=0,0,IF(E25=E$120,1,-0.5))</f>
        <v>1</v>
      </c>
      <c r="F82" s="14">
        <f>IF(F25=0,0,IF(F25=F$120,1,-0.5))</f>
        <v>0</v>
      </c>
      <c r="G82" s="14">
        <f>IF(G25=0,0,IF(G25=G$120,1,-0.5))</f>
        <v>1</v>
      </c>
      <c r="H82" s="14">
        <f>IF(H25=0,0,IF(H25=H$120,1,-0.5))</f>
        <v>-0.5</v>
      </c>
      <c r="I82" s="14">
        <f>IF(I25=0,0,IF(I25=I$120,1,-0.5))</f>
        <v>1</v>
      </c>
      <c r="J82" s="14">
        <f>IF(J25=0,0,IF(J25=J$120,1,-0.5))</f>
        <v>-0.5</v>
      </c>
      <c r="K82" s="14">
        <f>IF(K25=0,0,IF(K25=K$120,1,-0.5))</f>
        <v>-0.5</v>
      </c>
      <c r="L82" s="14">
        <f>IF(L25=0,0,IF(L25=L$120,1,-0.5))</f>
        <v>1</v>
      </c>
      <c r="M82" s="14">
        <f>IF(M25=0,0,IF(M25=M$120,1,-0.5))</f>
        <v>0</v>
      </c>
      <c r="N82" s="14">
        <f>IF(N25=0,0,IF(N25=N$120,1,-0.5))</f>
        <v>1</v>
      </c>
      <c r="O82" s="14">
        <f>IF(O25=0,0,IF(O25=O$120,1,-0.5))</f>
        <v>1</v>
      </c>
      <c r="P82" s="14">
        <f>IF(P25=0,0,IF(P25=P$120,1,-0.5))</f>
        <v>1</v>
      </c>
      <c r="Q82" s="14">
        <f>IF(Q25=0,0,IF(Q25=Q$120,1,-0.5))</f>
        <v>1</v>
      </c>
      <c r="R82" s="14">
        <f>IF(R25=0,0,IF(R25=R$120,1,-0.5))</f>
        <v>-0.5</v>
      </c>
      <c r="S82" s="14">
        <f>IF(S25=0,0,IF(S25=S$120,1,-0.5))</f>
        <v>-0.5</v>
      </c>
      <c r="T82" s="14">
        <f>IF(T25=0,0,IF(T25=T$120,1,-0.5))</f>
        <v>1</v>
      </c>
      <c r="U82" s="14">
        <f>IF(U25=0,0,IF(U25=U$120,1,-0.5))</f>
        <v>1</v>
      </c>
      <c r="V82" s="14">
        <f>SUM(B82:U82)/2</f>
        <v>5.25</v>
      </c>
    </row>
    <row r="83" spans="1:22" ht="12">
      <c r="A83" t="str">
        <f>Sheet1!C25</f>
        <v>Denise Fugihara                         </v>
      </c>
      <c r="B83" s="14">
        <f>IF(B26=0,0,IF(B26=B$120,1,-0.5))</f>
        <v>1</v>
      </c>
      <c r="C83" s="14">
        <f>IF(C26=0,0,IF(C26=C$120,1,-0.5))</f>
        <v>-0.5</v>
      </c>
      <c r="D83" s="14">
        <f>IF(D26=0,0,IF(D26=D$120,1,-0.5))</f>
        <v>1</v>
      </c>
      <c r="E83" s="14">
        <f>IF(E26=0,0,IF(E26=E$120,1,-0.5))</f>
        <v>-0.5</v>
      </c>
      <c r="F83" s="14">
        <f>IF(F26=0,0,IF(F26=F$120,1,-0.5))</f>
        <v>0</v>
      </c>
      <c r="G83" s="14">
        <f>IF(G26=0,0,IF(G26=G$120,1,-0.5))</f>
        <v>1</v>
      </c>
      <c r="H83" s="14">
        <f>IF(H26=0,0,IF(H26=H$120,1,-0.5))</f>
        <v>1</v>
      </c>
      <c r="I83" s="14">
        <f>IF(I26=0,0,IF(I26=I$120,1,-0.5))</f>
        <v>1</v>
      </c>
      <c r="J83" s="14">
        <f>IF(J26=0,0,IF(J26=J$120,1,-0.5))</f>
        <v>1</v>
      </c>
      <c r="K83" s="14">
        <f>IF(K26=0,0,IF(K26=K$120,1,-0.5))</f>
        <v>1</v>
      </c>
      <c r="L83" s="14">
        <f>IF(L26=0,0,IF(L26=L$120,1,-0.5))</f>
        <v>-0.5</v>
      </c>
      <c r="M83" s="14">
        <f>IF(M26=0,0,IF(M26=M$120,1,-0.5))</f>
        <v>0</v>
      </c>
      <c r="N83" s="14">
        <f>IF(N26=0,0,IF(N26=N$120,1,-0.5))</f>
        <v>1</v>
      </c>
      <c r="O83" s="14">
        <f>IF(O26=0,0,IF(O26=O$120,1,-0.5))</f>
        <v>1</v>
      </c>
      <c r="P83" s="14">
        <f>IF(P26=0,0,IF(P26=P$120,1,-0.5))</f>
        <v>1</v>
      </c>
      <c r="Q83" s="14">
        <f>IF(Q26=0,0,IF(Q26=Q$120,1,-0.5))</f>
        <v>-0.5</v>
      </c>
      <c r="R83" s="14">
        <f>IF(R26=0,0,IF(R26=R$120,1,-0.5))</f>
        <v>-0.5</v>
      </c>
      <c r="S83" s="14">
        <f>IF(S26=0,0,IF(S26=S$120,1,-0.5))</f>
        <v>1</v>
      </c>
      <c r="T83" s="14">
        <f>IF(T26=0,0,IF(T26=T$120,1,-0.5))</f>
        <v>0</v>
      </c>
      <c r="U83" s="14">
        <f>IF(U26=0,0,IF(U26=U$120,1,-0.5))</f>
        <v>1</v>
      </c>
      <c r="V83" s="14">
        <f>SUM(B83:U83)/2</f>
        <v>4.75</v>
      </c>
    </row>
    <row r="84" spans="1:22" ht="12">
      <c r="A84" t="str">
        <f>Sheet1!C26</f>
        <v>Felipe Jun Fujioka Shida                </v>
      </c>
      <c r="B84" s="14">
        <f>IF(B27=0,0,IF(B27=B$120,1,-0.5))</f>
        <v>-0.5</v>
      </c>
      <c r="C84" s="14">
        <f>IF(C27=0,0,IF(C27=C$120,1,-0.5))</f>
        <v>1</v>
      </c>
      <c r="D84" s="14">
        <f>IF(D27=0,0,IF(D27=D$120,1,-0.5))</f>
        <v>1</v>
      </c>
      <c r="E84" s="14">
        <f>IF(E27=0,0,IF(E27=E$120,1,-0.5))</f>
        <v>1</v>
      </c>
      <c r="F84" s="14">
        <f>IF(F27=0,0,IF(F27=F$120,1,-0.5))</f>
        <v>1</v>
      </c>
      <c r="G84" s="14">
        <f>IF(G27=0,0,IF(G27=G$120,1,-0.5))</f>
        <v>1</v>
      </c>
      <c r="H84" s="14">
        <f>IF(H27=0,0,IF(H27=H$120,1,-0.5))</f>
        <v>1</v>
      </c>
      <c r="I84" s="14">
        <f>IF(I27=0,0,IF(I27=I$120,1,-0.5))</f>
        <v>1</v>
      </c>
      <c r="J84" s="14">
        <f>IF(J27=0,0,IF(J27=J$120,1,-0.5))</f>
        <v>1</v>
      </c>
      <c r="K84" s="14">
        <f>IF(K27=0,0,IF(K27=K$120,1,-0.5))</f>
        <v>-0.5</v>
      </c>
      <c r="L84" s="14">
        <f>IF(L27=0,0,IF(L27=L$120,1,-0.5))</f>
        <v>1</v>
      </c>
      <c r="M84" s="14">
        <f>IF(M27=0,0,IF(M27=M$120,1,-0.5))</f>
        <v>0</v>
      </c>
      <c r="N84" s="14">
        <f>IF(N27=0,0,IF(N27=N$120,1,-0.5))</f>
        <v>1</v>
      </c>
      <c r="O84" s="14">
        <f>IF(O27=0,0,IF(O27=O$120,1,-0.5))</f>
        <v>1</v>
      </c>
      <c r="P84" s="14">
        <f>IF(P27=0,0,IF(P27=P$120,1,-0.5))</f>
        <v>1</v>
      </c>
      <c r="Q84" s="14">
        <f>IF(Q27=0,0,IF(Q27=Q$120,1,-0.5))</f>
        <v>1</v>
      </c>
      <c r="R84" s="14">
        <f>IF(R27=0,0,IF(R27=R$120,1,-0.5))</f>
        <v>1</v>
      </c>
      <c r="S84" s="14">
        <f>IF(S27=0,0,IF(S27=S$120,1,-0.5))</f>
        <v>-0.5</v>
      </c>
      <c r="T84" s="14">
        <f>IF(T27=0,0,IF(T27=T$120,1,-0.5))</f>
        <v>1</v>
      </c>
      <c r="U84" s="14">
        <f>IF(U27=0,0,IF(U27=U$120,1,-0.5))</f>
        <v>1</v>
      </c>
      <c r="V84" s="14">
        <f>SUM(B84:U84)/2</f>
        <v>7.25</v>
      </c>
    </row>
    <row r="85" spans="1:22" ht="12">
      <c r="A85" t="str">
        <f>Sheet1!C27</f>
        <v>Fernanda Lima dos Santos                </v>
      </c>
      <c r="B85" s="14">
        <f>IF(B28=0,0,IF(B28=B$120,1,-0.5))</f>
        <v>1</v>
      </c>
      <c r="C85" s="14">
        <f>IF(C28=0,0,IF(C28=C$120,1,-0.5))</f>
        <v>1</v>
      </c>
      <c r="D85" s="14">
        <f>IF(D28=0,0,IF(D28=D$120,1,-0.5))</f>
        <v>1</v>
      </c>
      <c r="E85" s="14">
        <f>IF(E28=0,0,IF(E28=E$120,1,-0.5))</f>
        <v>1</v>
      </c>
      <c r="F85" s="14">
        <f>IF(F28=0,0,IF(F28=F$120,1,-0.5))</f>
        <v>1</v>
      </c>
      <c r="G85" s="14">
        <f>IF(G28=0,0,IF(G28=G$120,1,-0.5))</f>
        <v>1</v>
      </c>
      <c r="H85" s="14">
        <f>IF(H28=0,0,IF(H28=H$120,1,-0.5))</f>
        <v>-0.5</v>
      </c>
      <c r="I85" s="14">
        <f>IF(I28=0,0,IF(I28=I$120,1,-0.5))</f>
        <v>1</v>
      </c>
      <c r="J85" s="14">
        <f>IF(J28=0,0,IF(J28=J$120,1,-0.5))</f>
        <v>1</v>
      </c>
      <c r="K85" s="14">
        <f>IF(K28=0,0,IF(K28=K$120,1,-0.5))</f>
        <v>1</v>
      </c>
      <c r="L85" s="14">
        <f>IF(L28=0,0,IF(L28=L$120,1,-0.5))</f>
        <v>1</v>
      </c>
      <c r="M85" s="14">
        <f>IF(M28=0,0,IF(M28=M$120,1,-0.5))</f>
        <v>0</v>
      </c>
      <c r="N85" s="14">
        <f>IF(N28=0,0,IF(N28=N$120,1,-0.5))</f>
        <v>1</v>
      </c>
      <c r="O85" s="14">
        <f>IF(O28=0,0,IF(O28=O$120,1,-0.5))</f>
        <v>1</v>
      </c>
      <c r="P85" s="14">
        <f>IF(P28=0,0,IF(P28=P$120,1,-0.5))</f>
        <v>1</v>
      </c>
      <c r="Q85" s="14">
        <f>IF(Q28=0,0,IF(Q28=Q$120,1,-0.5))</f>
        <v>1</v>
      </c>
      <c r="R85" s="14">
        <f>IF(R28=0,0,IF(R28=R$120,1,-0.5))</f>
        <v>1</v>
      </c>
      <c r="S85" s="14">
        <f>IF(S28=0,0,IF(S28=S$120,1,-0.5))</f>
        <v>1</v>
      </c>
      <c r="T85" s="14">
        <f>IF(T28=0,0,IF(T28=T$120,1,-0.5))</f>
        <v>1</v>
      </c>
      <c r="U85" s="14">
        <f>IF(U28=0,0,IF(U28=U$120,1,-0.5))</f>
        <v>1</v>
      </c>
      <c r="V85" s="14">
        <f>SUM(B85:U85)/2</f>
        <v>8.75</v>
      </c>
    </row>
    <row r="86" spans="1:22" ht="12">
      <c r="A86" t="str">
        <f>Sheet1!C28</f>
        <v>Gabriel Barros Zanoni Lopes Moreno      </v>
      </c>
      <c r="B86" s="14">
        <f>IF(B29=0,0,IF(B29=B$120,1,-0.5))</f>
        <v>1</v>
      </c>
      <c r="C86" s="14">
        <f>IF(C29=0,0,IF(C29=C$120,1,-0.5))</f>
        <v>1</v>
      </c>
      <c r="D86" s="14">
        <f>IF(D29=0,0,IF(D29=D$120,1,-0.5))</f>
        <v>1</v>
      </c>
      <c r="E86" s="14">
        <f>IF(E29=0,0,IF(E29=E$120,1,-0.5))</f>
        <v>1</v>
      </c>
      <c r="F86" s="14">
        <f>IF(F29=0,0,IF(F29=F$120,1,-0.5))</f>
        <v>1</v>
      </c>
      <c r="G86" s="14">
        <f>IF(G29=0,0,IF(G29=G$120,1,-0.5))</f>
        <v>1</v>
      </c>
      <c r="H86" s="14">
        <f>IF(H29=0,0,IF(H29=H$120,1,-0.5))</f>
        <v>-0.5</v>
      </c>
      <c r="I86" s="14">
        <f>IF(I29=0,0,IF(I29=I$120,1,-0.5))</f>
        <v>1</v>
      </c>
      <c r="J86" s="14">
        <f>IF(J29=0,0,IF(J29=J$120,1,-0.5))</f>
        <v>1</v>
      </c>
      <c r="K86" s="14">
        <f>IF(K29=0,0,IF(K29=K$120,1,-0.5))</f>
        <v>1</v>
      </c>
      <c r="L86" s="14">
        <f>IF(L29=0,0,IF(L29=L$120,1,-0.5))</f>
        <v>1</v>
      </c>
      <c r="M86" s="14">
        <f>IF(M29=0,0,IF(M29=M$120,1,-0.5))</f>
        <v>0</v>
      </c>
      <c r="N86" s="14">
        <f>IF(N29=0,0,IF(N29=N$120,1,-0.5))</f>
        <v>1</v>
      </c>
      <c r="O86" s="14">
        <f>IF(O29=0,0,IF(O29=O$120,1,-0.5))</f>
        <v>1</v>
      </c>
      <c r="P86" s="14">
        <f>IF(P29=0,0,IF(P29=P$120,1,-0.5))</f>
        <v>1</v>
      </c>
      <c r="Q86" s="14">
        <f>IF(Q29=0,0,IF(Q29=Q$120,1,-0.5))</f>
        <v>1</v>
      </c>
      <c r="R86" s="14">
        <f>IF(R29=0,0,IF(R29=R$120,1,-0.5))</f>
        <v>1</v>
      </c>
      <c r="S86" s="14">
        <f>IF(S29=0,0,IF(S29=S$120,1,-0.5))</f>
        <v>1</v>
      </c>
      <c r="T86" s="14">
        <f>IF(T29=0,0,IF(T29=T$120,1,-0.5))</f>
        <v>1</v>
      </c>
      <c r="U86" s="14">
        <f>IF(U29=0,0,IF(U29=U$120,1,-0.5))</f>
        <v>1</v>
      </c>
      <c r="V86" s="14">
        <f>SUM(B86:U86)/2</f>
        <v>8.75</v>
      </c>
    </row>
    <row r="87" spans="1:22" ht="12">
      <c r="A87" t="str">
        <f>Sheet1!C29</f>
        <v>Gabriel dos Santos Sobral               </v>
      </c>
      <c r="B87" s="14">
        <f>IF(B30=0,0,IF(B30=B$120,1,-0.5))</f>
        <v>1</v>
      </c>
      <c r="C87" s="14">
        <f>IF(C30=0,0,IF(C30=C$120,1,-0.5))</f>
        <v>1</v>
      </c>
      <c r="D87" s="14">
        <f>IF(D30=0,0,IF(D30=D$120,1,-0.5))</f>
        <v>1</v>
      </c>
      <c r="E87" s="14">
        <f>IF(E30=0,0,IF(E30=E$120,1,-0.5))</f>
        <v>1</v>
      </c>
      <c r="F87" s="14">
        <f>IF(F30=0,0,IF(F30=F$120,1,-0.5))</f>
        <v>1</v>
      </c>
      <c r="G87" s="14">
        <f>IF(G30=0,0,IF(G30=G$120,1,-0.5))</f>
        <v>1</v>
      </c>
      <c r="H87" s="14">
        <f>IF(H30=0,0,IF(H30=H$120,1,-0.5))</f>
        <v>1</v>
      </c>
      <c r="I87" s="14">
        <f>IF(I30=0,0,IF(I30=I$120,1,-0.5))</f>
        <v>1</v>
      </c>
      <c r="J87" s="14">
        <f>IF(J30=0,0,IF(J30=J$120,1,-0.5))</f>
        <v>1</v>
      </c>
      <c r="K87" s="14">
        <f>IF(K30=0,0,IF(K30=K$120,1,-0.5))</f>
        <v>1</v>
      </c>
      <c r="L87" s="14">
        <f>IF(L30=0,0,IF(L30=L$120,1,-0.5))</f>
        <v>1</v>
      </c>
      <c r="M87" s="14">
        <f>IF(M30=0,0,IF(M30=M$120,1,-0.5))</f>
        <v>0</v>
      </c>
      <c r="N87" s="14">
        <f>IF(N30=0,0,IF(N30=N$120,1,-0.5))</f>
        <v>1</v>
      </c>
      <c r="O87" s="14">
        <f>IF(O30=0,0,IF(O30=O$120,1,-0.5))</f>
        <v>1</v>
      </c>
      <c r="P87" s="14">
        <f>IF(P30=0,0,IF(P30=P$120,1,-0.5))</f>
        <v>1</v>
      </c>
      <c r="Q87" s="14">
        <f>IF(Q30=0,0,IF(Q30=Q$120,1,-0.5))</f>
        <v>1</v>
      </c>
      <c r="R87" s="14">
        <f>IF(R30=0,0,IF(R30=R$120,1,-0.5))</f>
        <v>1</v>
      </c>
      <c r="S87" s="14">
        <f>IF(S30=0,0,IF(S30=S$120,1,-0.5))</f>
        <v>-0.5</v>
      </c>
      <c r="T87" s="14">
        <f>IF(T30=0,0,IF(T30=T$120,1,-0.5))</f>
        <v>1</v>
      </c>
      <c r="U87" s="14">
        <f>IF(U30=0,0,IF(U30=U$120,1,-0.5))</f>
        <v>1</v>
      </c>
      <c r="V87" s="14">
        <f>SUM(B87:U87)/2</f>
        <v>8.75</v>
      </c>
    </row>
    <row r="88" spans="1:22" ht="12">
      <c r="A88" t="str">
        <f>Sheet1!C30</f>
        <v>Gustavo Lemes Leite Barbosa             </v>
      </c>
      <c r="B88" s="14">
        <f>IF(B31=0,0,IF(B31=B$120,1,-0.5))</f>
        <v>1</v>
      </c>
      <c r="C88" s="14">
        <f>IF(C31=0,0,IF(C31=C$120,1,-0.5))</f>
        <v>-0.5</v>
      </c>
      <c r="D88" s="14">
        <f>IF(D31=0,0,IF(D31=D$120,1,-0.5))</f>
        <v>1</v>
      </c>
      <c r="E88" s="14">
        <f>IF(E31=0,0,IF(E31=E$120,1,-0.5))</f>
        <v>1</v>
      </c>
      <c r="F88" s="14">
        <f>IF(F31=0,0,IF(F31=F$120,1,-0.5))</f>
        <v>-0.5</v>
      </c>
      <c r="G88" s="14">
        <f>IF(G31=0,0,IF(G31=G$120,1,-0.5))</f>
        <v>1</v>
      </c>
      <c r="H88" s="14">
        <f>IF(H31=0,0,IF(H31=H$120,1,-0.5))</f>
        <v>-0.5</v>
      </c>
      <c r="I88" s="14">
        <f>IF(I31=0,0,IF(I31=I$120,1,-0.5))</f>
        <v>1</v>
      </c>
      <c r="J88" s="14">
        <f>IF(J31=0,0,IF(J31=J$120,1,-0.5))</f>
        <v>1</v>
      </c>
      <c r="K88" s="14">
        <f>IF(K31=0,0,IF(K31=K$120,1,-0.5))</f>
        <v>-0.5</v>
      </c>
      <c r="L88" s="14">
        <f>IF(L31=0,0,IF(L31=L$120,1,-0.5))</f>
        <v>1</v>
      </c>
      <c r="M88" s="14">
        <f>IF(M31=0,0,IF(M31=M$120,1,-0.5))</f>
        <v>0</v>
      </c>
      <c r="N88" s="14">
        <f>IF(N31=0,0,IF(N31=N$120,1,-0.5))</f>
        <v>1</v>
      </c>
      <c r="O88" s="14">
        <f>IF(O31=0,0,IF(O31=O$120,1,-0.5))</f>
        <v>1</v>
      </c>
      <c r="P88" s="14">
        <f>IF(P31=0,0,IF(P31=P$120,1,-0.5))</f>
        <v>1</v>
      </c>
      <c r="Q88" s="14">
        <f>IF(Q31=0,0,IF(Q31=Q$120,1,-0.5))</f>
        <v>0</v>
      </c>
      <c r="R88" s="14">
        <f>IF(R31=0,0,IF(R31=R$120,1,-0.5))</f>
        <v>1</v>
      </c>
      <c r="S88" s="14">
        <f>IF(S31=0,0,IF(S31=S$120,1,-0.5))</f>
        <v>1</v>
      </c>
      <c r="T88" s="14">
        <f>IF(T31=0,0,IF(T31=T$120,1,-0.5))</f>
        <v>1</v>
      </c>
      <c r="U88" s="14">
        <f>IF(U31=0,0,IF(U31=U$120,1,-0.5))</f>
        <v>-0.5</v>
      </c>
      <c r="V88" s="14">
        <f>SUM(B88:U88)/2</f>
        <v>5.25</v>
      </c>
    </row>
    <row r="89" spans="1:22" ht="12">
      <c r="A89" t="str">
        <f>Sheet1!C31</f>
        <v>Hugo Roberto Silva de Queiroz           </v>
      </c>
      <c r="B89" s="14">
        <f>IF(B32=0,0,IF(B32=B$120,1,-0.5))</f>
        <v>1</v>
      </c>
      <c r="C89" s="14">
        <f>IF(C32=0,0,IF(C32=C$120,1,-0.5))</f>
        <v>1</v>
      </c>
      <c r="D89" s="14">
        <f>IF(D32=0,0,IF(D32=D$120,1,-0.5))</f>
        <v>1</v>
      </c>
      <c r="E89" s="14">
        <f>IF(E32=0,0,IF(E32=E$120,1,-0.5))</f>
        <v>1</v>
      </c>
      <c r="F89" s="14">
        <f>IF(F32=0,0,IF(F32=F$120,1,-0.5))</f>
        <v>0</v>
      </c>
      <c r="G89" s="14">
        <f>IF(G32=0,0,IF(G32=G$120,1,-0.5))</f>
        <v>1</v>
      </c>
      <c r="H89" s="14">
        <f>IF(H32=0,0,IF(H32=H$120,1,-0.5))</f>
        <v>-0.5</v>
      </c>
      <c r="I89" s="14">
        <f>IF(I32=0,0,IF(I32=I$120,1,-0.5))</f>
        <v>1</v>
      </c>
      <c r="J89" s="14">
        <f>IF(J32=0,0,IF(J32=J$120,1,-0.5))</f>
        <v>1</v>
      </c>
      <c r="K89" s="14">
        <f>IF(K32=0,0,IF(K32=K$120,1,-0.5))</f>
        <v>1</v>
      </c>
      <c r="L89" s="14">
        <f>IF(L32=0,0,IF(L32=L$120,1,-0.5))</f>
        <v>1</v>
      </c>
      <c r="M89" s="14">
        <f>IF(M32=0,0,IF(M32=M$120,1,-0.5))</f>
        <v>0</v>
      </c>
      <c r="N89" s="14">
        <f>IF(N32=0,0,IF(N32=N$120,1,-0.5))</f>
        <v>1</v>
      </c>
      <c r="O89" s="14">
        <f>IF(O32=0,0,IF(O32=O$120,1,-0.5))</f>
        <v>1</v>
      </c>
      <c r="P89" s="14">
        <f>IF(P32=0,0,IF(P32=P$120,1,-0.5))</f>
        <v>-0.5</v>
      </c>
      <c r="Q89" s="14">
        <f>IF(Q32=0,0,IF(Q32=Q$120,1,-0.5))</f>
        <v>1</v>
      </c>
      <c r="R89" s="14">
        <f>IF(R32=0,0,IF(R32=R$120,1,-0.5))</f>
        <v>1</v>
      </c>
      <c r="S89" s="14">
        <f>IF(S32=0,0,IF(S32=S$120,1,-0.5))</f>
        <v>1</v>
      </c>
      <c r="T89" s="14">
        <f>IF(T32=0,0,IF(T32=T$120,1,-0.5))</f>
        <v>1</v>
      </c>
      <c r="U89" s="14">
        <f>IF(U32=0,0,IF(U32=U$120,1,-0.5))</f>
        <v>-0.5</v>
      </c>
      <c r="V89" s="14">
        <f>SUM(B89:U89)/2</f>
        <v>6.75</v>
      </c>
    </row>
    <row r="90" spans="1:22" ht="12">
      <c r="A90" t="str">
        <f>Sheet1!C32</f>
        <v>Indy Tavares Virmond                    </v>
      </c>
      <c r="B90" s="14">
        <f>IF(B33=0,0,IF(B33=B$120,1,-0.5))</f>
        <v>1</v>
      </c>
      <c r="C90" s="14">
        <f>IF(C33=0,0,IF(C33=C$120,1,-0.5))</f>
        <v>1</v>
      </c>
      <c r="D90" s="14">
        <f>IF(D33=0,0,IF(D33=D$120,1,-0.5))</f>
        <v>1</v>
      </c>
      <c r="E90" s="14">
        <f>IF(E33=0,0,IF(E33=E$120,1,-0.5))</f>
        <v>-0.5</v>
      </c>
      <c r="F90" s="14">
        <f>IF(F33=0,0,IF(F33=F$120,1,-0.5))</f>
        <v>1</v>
      </c>
      <c r="G90" s="14">
        <f>IF(G33=0,0,IF(G33=G$120,1,-0.5))</f>
        <v>1</v>
      </c>
      <c r="H90" s="14">
        <f>IF(H33=0,0,IF(H33=H$120,1,-0.5))</f>
        <v>-0.5</v>
      </c>
      <c r="I90" s="14">
        <f>IF(I33=0,0,IF(I33=I$120,1,-0.5))</f>
        <v>1</v>
      </c>
      <c r="J90" s="14">
        <f>IF(J33=0,0,IF(J33=J$120,1,-0.5))</f>
        <v>1</v>
      </c>
      <c r="K90" s="14">
        <f>IF(K33=0,0,IF(K33=K$120,1,-0.5))</f>
        <v>-0.5</v>
      </c>
      <c r="L90" s="14">
        <f>IF(L33=0,0,IF(L33=L$120,1,-0.5))</f>
        <v>1</v>
      </c>
      <c r="M90" s="14">
        <f>IF(M33=0,0,IF(M33=M$120,1,-0.5))</f>
        <v>0</v>
      </c>
      <c r="N90" s="14">
        <f>IF(N33=0,0,IF(N33=N$120,1,-0.5))</f>
        <v>-0.5</v>
      </c>
      <c r="O90" s="14">
        <f>IF(O33=0,0,IF(O33=O$120,1,-0.5))</f>
        <v>1</v>
      </c>
      <c r="P90" s="14">
        <f>IF(P33=0,0,IF(P33=P$120,1,-0.5))</f>
        <v>1</v>
      </c>
      <c r="Q90" s="14">
        <f>IF(Q33=0,0,IF(Q33=Q$120,1,-0.5))</f>
        <v>1</v>
      </c>
      <c r="R90" s="14">
        <f>IF(R33=0,0,IF(R33=R$120,1,-0.5))</f>
        <v>1</v>
      </c>
      <c r="S90" s="14">
        <f>IF(S33=0,0,IF(S33=S$120,1,-0.5))</f>
        <v>1</v>
      </c>
      <c r="T90" s="14">
        <f>IF(T33=0,0,IF(T33=T$120,1,-0.5))</f>
        <v>1</v>
      </c>
      <c r="U90" s="14">
        <f>IF(U33=0,0,IF(U33=U$120,1,-0.5))</f>
        <v>1</v>
      </c>
      <c r="V90" s="14">
        <f>SUM(B90:U90)/2</f>
        <v>6.5</v>
      </c>
    </row>
    <row r="91" spans="1:22" ht="12">
      <c r="A91" t="str">
        <f>Sheet1!C33</f>
        <v>Marcelo Bazzani Pinto de Moura          </v>
      </c>
      <c r="B91" s="14">
        <f>IF(B34=0,0,IF(B34=B$120,1,-0.5))</f>
        <v>1</v>
      </c>
      <c r="C91" s="14">
        <f>IF(C34=0,0,IF(C34=C$120,1,-0.5))</f>
        <v>1</v>
      </c>
      <c r="D91" s="14">
        <f>IF(D34=0,0,IF(D34=D$120,1,-0.5))</f>
        <v>1</v>
      </c>
      <c r="E91" s="14">
        <f>IF(E34=0,0,IF(E34=E$120,1,-0.5))</f>
        <v>1</v>
      </c>
      <c r="F91" s="14">
        <f>IF(F34=0,0,IF(F34=F$120,1,-0.5))</f>
        <v>1</v>
      </c>
      <c r="G91" s="14">
        <f>IF(G34=0,0,IF(G34=G$120,1,-0.5))</f>
        <v>1</v>
      </c>
      <c r="H91" s="14">
        <f>IF(H34=0,0,IF(H34=H$120,1,-0.5))</f>
        <v>1</v>
      </c>
      <c r="I91" s="14">
        <f>IF(I34=0,0,IF(I34=I$120,1,-0.5))</f>
        <v>1</v>
      </c>
      <c r="J91" s="14">
        <f>IF(J34=0,0,IF(J34=J$120,1,-0.5))</f>
        <v>1</v>
      </c>
      <c r="K91" s="14">
        <f>IF(K34=0,0,IF(K34=K$120,1,-0.5))</f>
        <v>1</v>
      </c>
      <c r="L91" s="14">
        <f>IF(L34=0,0,IF(L34=L$120,1,-0.5))</f>
        <v>1</v>
      </c>
      <c r="M91" s="14">
        <f>IF(M34=0,0,IF(M34=M$120,1,-0.5))</f>
        <v>0</v>
      </c>
      <c r="N91" s="14">
        <f>IF(N34=0,0,IF(N34=N$120,1,-0.5))</f>
        <v>1</v>
      </c>
      <c r="O91" s="14">
        <f>IF(O34=0,0,IF(O34=O$120,1,-0.5))</f>
        <v>1</v>
      </c>
      <c r="P91" s="14">
        <f>IF(P34=0,0,IF(P34=P$120,1,-0.5))</f>
        <v>1</v>
      </c>
      <c r="Q91" s="14">
        <f>IF(Q34=0,0,IF(Q34=Q$120,1,-0.5))</f>
        <v>1</v>
      </c>
      <c r="R91" s="14">
        <f>IF(R34=0,0,IF(R34=R$120,1,-0.5))</f>
        <v>1</v>
      </c>
      <c r="S91" s="14">
        <f>IF(S34=0,0,IF(S34=S$120,1,-0.5))</f>
        <v>1</v>
      </c>
      <c r="T91" s="14">
        <f>IF(T34=0,0,IF(T34=T$120,1,-0.5))</f>
        <v>1</v>
      </c>
      <c r="U91" s="14">
        <f>IF(U34=0,0,IF(U34=U$120,1,-0.5))</f>
        <v>1</v>
      </c>
      <c r="V91" s="14">
        <f>SUM(B91:U91)/2</f>
        <v>9.5</v>
      </c>
    </row>
    <row r="92" spans="1:23" ht="12">
      <c r="A92" t="str">
        <f>Sheet1!C34</f>
        <v>Rinaldo de Oliveira Filho               </v>
      </c>
      <c r="B92" s="14">
        <f>IF(B35=0,0,IF(B35=B$120,1,-0.5))</f>
        <v>1</v>
      </c>
      <c r="C92" s="14">
        <f>IF(C35=0,0,IF(C35=C$120,1,-0.5))</f>
        <v>1</v>
      </c>
      <c r="D92" s="14">
        <f>IF(D35=0,0,IF(D35=D$120,1,-0.5))</f>
        <v>1</v>
      </c>
      <c r="E92" s="14">
        <f>IF(E35=0,0,IF(E35=E$120,1,-0.5))</f>
        <v>1</v>
      </c>
      <c r="F92" s="14">
        <f>IF(F35=0,0,IF(F35=F$120,1,-0.5))</f>
        <v>1</v>
      </c>
      <c r="G92" s="14">
        <f>IF(G35=0,0,IF(G35=G$120,1,-0.5))</f>
        <v>1</v>
      </c>
      <c r="H92" s="14">
        <f>IF(H35=0,0,IF(H35=H$120,1,-0.5))</f>
        <v>-0.5</v>
      </c>
      <c r="I92" s="14">
        <f>IF(I35=0,0,IF(I35=I$120,1,-0.5))</f>
        <v>1</v>
      </c>
      <c r="J92" s="14">
        <f>IF(J35=0,0,IF(J35=J$120,1,-0.5))</f>
        <v>1</v>
      </c>
      <c r="K92" s="14">
        <f>IF(K35=0,0,IF(K35=K$120,1,-0.5))</f>
        <v>1</v>
      </c>
      <c r="L92" s="14">
        <f>IF(L35=0,0,IF(L35=L$120,1,-0.5))</f>
        <v>-0.5</v>
      </c>
      <c r="M92" s="14">
        <f>IF(M35=0,0,IF(M35=M$120,1,-0.5))</f>
        <v>0</v>
      </c>
      <c r="N92" s="14">
        <f>IF(N35=0,0,IF(N35=N$120,1,-0.5))</f>
        <v>1</v>
      </c>
      <c r="O92" s="14">
        <f>IF(O35=0,0,IF(O35=O$120,1,-0.5))</f>
        <v>1</v>
      </c>
      <c r="P92" s="14">
        <f>IF(P35=0,0,IF(P35=P$120,1,-0.5))</f>
        <v>1</v>
      </c>
      <c r="Q92" s="14">
        <f>IF(Q35=0,0,IF(Q35=Q$120,1,-0.5))</f>
        <v>1</v>
      </c>
      <c r="R92" s="14">
        <f>IF(R35=0,0,IF(R35=R$120,1,-0.5))</f>
        <v>1</v>
      </c>
      <c r="S92" s="14">
        <f>IF(S35=0,0,IF(S35=S$120,1,-0.5))</f>
        <v>-0.5</v>
      </c>
      <c r="T92" s="14">
        <f>IF(T35=0,0,IF(T35=T$120,1,-0.5))</f>
        <v>1</v>
      </c>
      <c r="U92" s="14">
        <f>IF(U35=0,0,IF(U35=U$120,1,-0.5))</f>
        <v>1</v>
      </c>
      <c r="V92" s="14">
        <f>SUM(B92:U92)/2</f>
        <v>7.25</v>
      </c>
      <c r="W92" s="1" t="s">
        <v>92</v>
      </c>
    </row>
    <row r="93" spans="1:22" ht="12">
      <c r="A93" t="str">
        <f>Sheet1!C35</f>
        <v>Vitor Hugo de Sousa Ferreira            </v>
      </c>
      <c r="B93" s="14">
        <f>IF(B36=0,0,IF(B36=B$120,1,-0.5))</f>
        <v>1</v>
      </c>
      <c r="C93" s="14">
        <f>IF(C36=0,0,IF(C36=C$120,1,-0.5))</f>
        <v>1</v>
      </c>
      <c r="D93" s="14">
        <f>IF(D36=0,0,IF(D36=D$120,1,-0.5))</f>
        <v>1</v>
      </c>
      <c r="E93" s="14">
        <f>IF(E36=0,0,IF(E36=E$120,1,-0.5))</f>
        <v>1</v>
      </c>
      <c r="F93" s="14">
        <f>IF(F36=0,0,IF(F36=F$120,1,-0.5))</f>
        <v>1</v>
      </c>
      <c r="G93" s="14">
        <f>IF(G36=0,0,IF(G36=G$120,1,-0.5))</f>
        <v>1</v>
      </c>
      <c r="H93" s="14">
        <f>IF(H36=0,0,IF(H36=H$120,1,-0.5))</f>
        <v>-0.5</v>
      </c>
      <c r="I93" s="14">
        <f>IF(I36=0,0,IF(I36=I$120,1,-0.5))</f>
        <v>1</v>
      </c>
      <c r="J93" s="14">
        <f>IF(J36=0,0,IF(J36=J$120,1,-0.5))</f>
        <v>1</v>
      </c>
      <c r="K93" s="14">
        <f>IF(K36=0,0,IF(K36=K$120,1,-0.5))</f>
        <v>1</v>
      </c>
      <c r="L93" s="14">
        <f>IF(L36=0,0,IF(L36=L$120,1,-0.5))</f>
        <v>1</v>
      </c>
      <c r="M93" s="14">
        <f>IF(M36=0,0,IF(M36=M$120,1,-0.5))</f>
        <v>0</v>
      </c>
      <c r="N93" s="14">
        <f>IF(N36=0,0,IF(N36=N$120,1,-0.5))</f>
        <v>1</v>
      </c>
      <c r="O93" s="14">
        <f>IF(O36=0,0,IF(O36=O$120,1,-0.5))</f>
        <v>1</v>
      </c>
      <c r="P93" s="14">
        <f>IF(P36=0,0,IF(P36=P$120,1,-0.5))</f>
        <v>1</v>
      </c>
      <c r="Q93" s="14">
        <f>IF(Q36=0,0,IF(Q36=Q$120,1,-0.5))</f>
        <v>1</v>
      </c>
      <c r="R93" s="14">
        <f>IF(R36=0,0,IF(R36=R$120,1,-0.5))</f>
        <v>1</v>
      </c>
      <c r="S93" s="14">
        <f>IF(S36=0,0,IF(S36=S$120,1,-0.5))</f>
        <v>1</v>
      </c>
      <c r="T93" s="14">
        <f>IF(T36=0,0,IF(T36=T$120,1,-0.5))</f>
        <v>1</v>
      </c>
      <c r="U93" s="14">
        <f>IF(U36=0,0,IF(U36=U$120,1,-0.5))</f>
        <v>1</v>
      </c>
      <c r="V93" s="14">
        <f>SUM(B93:U93)/2</f>
        <v>8.75</v>
      </c>
    </row>
    <row r="94" spans="1:22" ht="12">
      <c r="A94" t="str">
        <f>Sheet1!C36</f>
        <v>Anderson Teoli Nunciaroni               </v>
      </c>
      <c r="B94" s="14">
        <f>IF(B37=0,0,IF(B37=B$120,1,-0.5))</f>
        <v>1</v>
      </c>
      <c r="C94" s="14">
        <f>IF(C37=0,0,IF(C37=C$120,1,-0.5))</f>
        <v>1</v>
      </c>
      <c r="D94" s="14">
        <f>IF(D37=0,0,IF(D37=D$120,1,-0.5))</f>
        <v>1</v>
      </c>
      <c r="E94" s="14">
        <f>IF(E37=0,0,IF(E37=E$120,1,-0.5))</f>
        <v>1</v>
      </c>
      <c r="F94" s="14">
        <f>IF(F37=0,0,IF(F37=F$120,1,-0.5))</f>
        <v>1</v>
      </c>
      <c r="G94" s="14">
        <f>IF(G37=0,0,IF(G37=G$120,1,-0.5))</f>
        <v>1</v>
      </c>
      <c r="H94" s="14">
        <f>IF(H37=0,0,IF(H37=H$120,1,-0.5))</f>
        <v>-0.5</v>
      </c>
      <c r="I94" s="14">
        <f>IF(I37=0,0,IF(I37=I$120,1,-0.5))</f>
        <v>1</v>
      </c>
      <c r="J94" s="14">
        <f>IF(J37=0,0,IF(J37=J$120,1,-0.5))</f>
        <v>1</v>
      </c>
      <c r="K94" s="14">
        <f>IF(K37=0,0,IF(K37=K$120,1,-0.5))</f>
        <v>1</v>
      </c>
      <c r="L94" s="14">
        <f>IF(L37=0,0,IF(L37=L$120,1,-0.5))</f>
        <v>-0.5</v>
      </c>
      <c r="M94" s="14">
        <f>IF(M37=0,0,IF(M37=M$120,1,-0.5))</f>
        <v>0</v>
      </c>
      <c r="N94" s="14">
        <f>IF(N37=0,0,IF(N37=N$120,1,-0.5))</f>
        <v>1</v>
      </c>
      <c r="O94" s="14">
        <f>IF(O37=0,0,IF(O37=O$120,1,-0.5))</f>
        <v>1</v>
      </c>
      <c r="P94" s="14">
        <f>IF(P37=0,0,IF(P37=P$120,1,-0.5))</f>
        <v>1</v>
      </c>
      <c r="Q94" s="14">
        <f>IF(Q37=0,0,IF(Q37=Q$120,1,-0.5))</f>
        <v>1</v>
      </c>
      <c r="R94" s="14">
        <f>IF(R37=0,0,IF(R37=R$120,1,-0.5))</f>
        <v>1</v>
      </c>
      <c r="S94" s="14">
        <f>IF(S37=0,0,IF(S37=S$120,1,-0.5))</f>
        <v>1</v>
      </c>
      <c r="T94" s="14">
        <f>IF(T37=0,0,IF(T37=T$120,1,-0.5))</f>
        <v>1</v>
      </c>
      <c r="U94" s="14">
        <f>IF(U37=0,0,IF(U37=U$120,1,-0.5))</f>
        <v>1</v>
      </c>
      <c r="V94" s="14">
        <f>SUM(B94:U94)/2</f>
        <v>8</v>
      </c>
    </row>
    <row r="95" spans="1:22" ht="12">
      <c r="A95" t="str">
        <f>Sheet1!C37</f>
        <v>Conrado Fortes Andalafet                </v>
      </c>
      <c r="B95" s="14">
        <f>IF(B38=0,0,IF(B38=B$120,1,-0.5))</f>
        <v>1</v>
      </c>
      <c r="C95" s="14">
        <f>IF(C38=0,0,IF(C38=C$120,1,-0.5))</f>
        <v>1</v>
      </c>
      <c r="D95" s="14">
        <f>IF(D38=0,0,IF(D38=D$120,1,-0.5))</f>
        <v>1</v>
      </c>
      <c r="E95" s="14">
        <f>IF(E38=0,0,IF(E38=E$120,1,-0.5))</f>
        <v>1</v>
      </c>
      <c r="F95" s="14">
        <f>IF(F38=0,0,IF(F38=F$120,1,-0.5))</f>
        <v>1</v>
      </c>
      <c r="G95" s="14">
        <f>IF(G38=0,0,IF(G38=G$120,1,-0.5))</f>
        <v>1</v>
      </c>
      <c r="H95" s="14">
        <f>IF(H38=0,0,IF(H38=H$120,1,-0.5))</f>
        <v>1</v>
      </c>
      <c r="I95" s="14">
        <f>IF(I38=0,0,IF(I38=I$120,1,-0.5))</f>
        <v>1</v>
      </c>
      <c r="J95" s="14">
        <f>IF(J38=0,0,IF(J38=J$120,1,-0.5))</f>
        <v>1</v>
      </c>
      <c r="K95" s="14">
        <f>IF(K38=0,0,IF(K38=K$120,1,-0.5))</f>
        <v>1</v>
      </c>
      <c r="L95" s="14">
        <f>IF(L38=0,0,IF(L38=L$120,1,-0.5))</f>
        <v>1</v>
      </c>
      <c r="M95" s="14">
        <f>IF(M38=0,0,IF(M38=M$120,1,-0.5))</f>
        <v>0</v>
      </c>
      <c r="N95" s="14">
        <f>IF(N38=0,0,IF(N38=N$120,1,-0.5))</f>
        <v>1</v>
      </c>
      <c r="O95" s="14">
        <f>IF(O38=0,0,IF(O38=O$120,1,-0.5))</f>
        <v>1</v>
      </c>
      <c r="P95" s="14">
        <f>IF(P38=0,0,IF(P38=P$120,1,-0.5))</f>
        <v>1</v>
      </c>
      <c r="Q95" s="14">
        <f>IF(Q38=0,0,IF(Q38=Q$120,1,-0.5))</f>
        <v>1</v>
      </c>
      <c r="R95" s="14">
        <f>IF(R38=0,0,IF(R38=R$120,1,-0.5))</f>
        <v>1</v>
      </c>
      <c r="S95" s="14">
        <f>IF(S38=0,0,IF(S38=S$120,1,-0.5))</f>
        <v>1</v>
      </c>
      <c r="T95" s="14">
        <f>IF(T38=0,0,IF(T38=T$120,1,-0.5))</f>
        <v>1</v>
      </c>
      <c r="U95" s="14">
        <f>IF(U38=0,0,IF(U38=U$120,1,-0.5))</f>
        <v>1</v>
      </c>
      <c r="V95" s="14">
        <f>SUM(B95:U95)/2</f>
        <v>9.5</v>
      </c>
    </row>
    <row r="96" spans="1:22" ht="12">
      <c r="A96" t="str">
        <f>Sheet1!C38</f>
        <v>Felipe Jun Kajiya                       </v>
      </c>
      <c r="B96" s="14">
        <f>IF(B39=0,0,IF(B39=B$120,1,-0.5))</f>
        <v>1</v>
      </c>
      <c r="C96" s="14">
        <f>IF(C39=0,0,IF(C39=C$120,1,-0.5))</f>
        <v>1</v>
      </c>
      <c r="D96" s="14">
        <f>IF(D39=0,0,IF(D39=D$120,1,-0.5))</f>
        <v>1</v>
      </c>
      <c r="E96" s="14">
        <f>IF(E39=0,0,IF(E39=E$120,1,-0.5))</f>
        <v>1</v>
      </c>
      <c r="F96" s="14">
        <f>IF(F39=0,0,IF(F39=F$120,1,-0.5))</f>
        <v>1</v>
      </c>
      <c r="G96" s="14">
        <f>IF(G39=0,0,IF(G39=G$120,1,-0.5))</f>
        <v>1</v>
      </c>
      <c r="H96" s="14">
        <f>IF(H39=0,0,IF(H39=H$120,1,-0.5))</f>
        <v>-0.5</v>
      </c>
      <c r="I96" s="14">
        <f>IF(I39=0,0,IF(I39=I$120,1,-0.5))</f>
        <v>1</v>
      </c>
      <c r="J96" s="14">
        <f>IF(J39=0,0,IF(J39=J$120,1,-0.5))</f>
        <v>-0.5</v>
      </c>
      <c r="K96" s="14">
        <f>IF(K39=0,0,IF(K39=K$120,1,-0.5))</f>
        <v>-0.5</v>
      </c>
      <c r="L96" s="14">
        <f>IF(L39=0,0,IF(L39=L$120,1,-0.5))</f>
        <v>-0.5</v>
      </c>
      <c r="M96" s="14">
        <f>IF(M39=0,0,IF(M39=M$120,1,-0.5))</f>
        <v>0</v>
      </c>
      <c r="N96" s="14">
        <f>IF(N39=0,0,IF(N39=N$120,1,-0.5))</f>
        <v>1</v>
      </c>
      <c r="O96" s="14">
        <f>IF(O39=0,0,IF(O39=O$120,1,-0.5))</f>
        <v>1</v>
      </c>
      <c r="P96" s="14">
        <f>IF(P39=0,0,IF(P39=P$120,1,-0.5))</f>
        <v>1</v>
      </c>
      <c r="Q96" s="14">
        <f>IF(Q39=0,0,IF(Q39=Q$120,1,-0.5))</f>
        <v>1</v>
      </c>
      <c r="R96" s="14">
        <f>IF(R39=0,0,IF(R39=R$120,1,-0.5))</f>
        <v>-0.5</v>
      </c>
      <c r="S96" s="14">
        <f>IF(S39=0,0,IF(S39=S$120,1,-0.5))</f>
        <v>1</v>
      </c>
      <c r="T96" s="14">
        <f>IF(T39=0,0,IF(T39=T$120,1,-0.5))</f>
        <v>1</v>
      </c>
      <c r="U96" s="14">
        <f>IF(U39=0,0,IF(U39=U$120,1,-0.5))</f>
        <v>-0.5</v>
      </c>
      <c r="V96" s="14">
        <f>SUM(B96:U96)/2</f>
        <v>5</v>
      </c>
    </row>
    <row r="97" spans="1:22" ht="12">
      <c r="A97" t="str">
        <f>Sheet1!C39</f>
        <v>Fernando Cabral Casanova                </v>
      </c>
      <c r="B97" s="14">
        <f>IF(B40=0,0,IF(B40=B$120,1,-0.5))</f>
        <v>1</v>
      </c>
      <c r="C97" s="14">
        <f>IF(C40=0,0,IF(C40=C$120,1,-0.5))</f>
        <v>1</v>
      </c>
      <c r="D97" s="14">
        <f>IF(D40=0,0,IF(D40=D$120,1,-0.5))</f>
        <v>1</v>
      </c>
      <c r="E97" s="14">
        <f>IF(E40=0,0,IF(E40=E$120,1,-0.5))</f>
        <v>1</v>
      </c>
      <c r="F97" s="14">
        <f>IF(F40=0,0,IF(F40=F$120,1,-0.5))</f>
        <v>-0.5</v>
      </c>
      <c r="G97" s="14">
        <f>IF(G40=0,0,IF(G40=G$120,1,-0.5))</f>
        <v>1</v>
      </c>
      <c r="H97" s="14">
        <f>IF(H40=0,0,IF(H40=H$120,1,-0.5))</f>
        <v>-0.5</v>
      </c>
      <c r="I97" s="14">
        <f>IF(I40=0,0,IF(I40=I$120,1,-0.5))</f>
        <v>1</v>
      </c>
      <c r="J97" s="14">
        <f>IF(J40=0,0,IF(J40=J$120,1,-0.5))</f>
        <v>1</v>
      </c>
      <c r="K97" s="14">
        <f>IF(K40=0,0,IF(K40=K$120,1,-0.5))</f>
        <v>-0.5</v>
      </c>
      <c r="L97" s="14">
        <f>IF(L40=0,0,IF(L40=L$120,1,-0.5))</f>
        <v>1</v>
      </c>
      <c r="M97" s="14">
        <f>IF(M40=0,0,IF(M40=M$120,1,-0.5))</f>
        <v>0</v>
      </c>
      <c r="N97" s="14">
        <f>IF(N40=0,0,IF(N40=N$120,1,-0.5))</f>
        <v>1</v>
      </c>
      <c r="O97" s="14">
        <f>IF(O40=0,0,IF(O40=O$120,1,-0.5))</f>
        <v>1</v>
      </c>
      <c r="P97" s="14">
        <f>IF(P40=0,0,IF(P40=P$120,1,-0.5))</f>
        <v>1</v>
      </c>
      <c r="Q97" s="14">
        <f>IF(Q40=0,0,IF(Q40=Q$120,1,-0.5))</f>
        <v>1</v>
      </c>
      <c r="R97" s="14">
        <f>IF(R40=0,0,IF(R40=R$120,1,-0.5))</f>
        <v>-0.5</v>
      </c>
      <c r="S97" s="14">
        <f>IF(S40=0,0,IF(S40=S$120,1,-0.5))</f>
        <v>-0.5</v>
      </c>
      <c r="T97" s="14">
        <f>IF(T40=0,0,IF(T40=T$120,1,-0.5))</f>
        <v>1</v>
      </c>
      <c r="U97" s="14">
        <f>IF(U40=0,0,IF(U40=U$120,1,-0.5))</f>
        <v>1</v>
      </c>
      <c r="V97" s="14">
        <f>SUM(B97:U97)/2</f>
        <v>5.75</v>
      </c>
    </row>
    <row r="98" spans="1:22" ht="12">
      <c r="A98" t="str">
        <f>Sheet1!C40</f>
        <v>Guilherme Bandeira Monteiro             </v>
      </c>
      <c r="B98" s="14">
        <f>IF(B41=0,0,IF(B41=B$120,1,-0.5))</f>
        <v>1</v>
      </c>
      <c r="C98" s="14">
        <f>IF(C41=0,0,IF(C41=C$120,1,-0.5))</f>
        <v>1</v>
      </c>
      <c r="D98" s="14">
        <f>IF(D41=0,0,IF(D41=D$120,1,-0.5))</f>
        <v>1</v>
      </c>
      <c r="E98" s="14">
        <f>IF(E41=0,0,IF(E41=E$120,1,-0.5))</f>
        <v>1</v>
      </c>
      <c r="F98" s="14">
        <f>IF(F41=0,0,IF(F41=F$120,1,-0.5))</f>
        <v>1</v>
      </c>
      <c r="G98" s="14">
        <f>IF(G41=0,0,IF(G41=G$120,1,-0.5))</f>
        <v>1</v>
      </c>
      <c r="H98" s="14">
        <f>IF(H41=0,0,IF(H41=H$120,1,-0.5))</f>
        <v>-0.5</v>
      </c>
      <c r="I98" s="14">
        <f>IF(I41=0,0,IF(I41=I$120,1,-0.5))</f>
        <v>1</v>
      </c>
      <c r="J98" s="14">
        <f>IF(J41=0,0,IF(J41=J$120,1,-0.5))</f>
        <v>1</v>
      </c>
      <c r="K98" s="14">
        <f>IF(K41=0,0,IF(K41=K$120,1,-0.5))</f>
        <v>1</v>
      </c>
      <c r="L98" s="14">
        <f>IF(L41=0,0,IF(L41=L$120,1,-0.5))</f>
        <v>1</v>
      </c>
      <c r="M98" s="14">
        <f>IF(M41=0,0,IF(M41=M$120,1,-0.5))</f>
        <v>0</v>
      </c>
      <c r="N98" s="14">
        <f>IF(N41=0,0,IF(N41=N$120,1,-0.5))</f>
        <v>1</v>
      </c>
      <c r="O98" s="14">
        <f>IF(O41=0,0,IF(O41=O$120,1,-0.5))</f>
        <v>1</v>
      </c>
      <c r="P98" s="14">
        <f>IF(P41=0,0,IF(P41=P$120,1,-0.5))</f>
        <v>-0.5</v>
      </c>
      <c r="Q98" s="14">
        <f>IF(Q41=0,0,IF(Q41=Q$120,1,-0.5))</f>
        <v>1</v>
      </c>
      <c r="R98" s="14">
        <f>IF(R41=0,0,IF(R41=R$120,1,-0.5))</f>
        <v>1</v>
      </c>
      <c r="S98" s="14">
        <f>IF(S41=0,0,IF(S41=S$120,1,-0.5))</f>
        <v>1</v>
      </c>
      <c r="T98" s="14">
        <f>IF(T41=0,0,IF(T41=T$120,1,-0.5))</f>
        <v>1</v>
      </c>
      <c r="U98" s="14">
        <f>IF(U41=0,0,IF(U41=U$120,1,-0.5))</f>
        <v>1</v>
      </c>
      <c r="V98" s="14">
        <f>SUM(B98:U98)/2</f>
        <v>8</v>
      </c>
    </row>
    <row r="99" spans="1:22" ht="12">
      <c r="A99" t="str">
        <f>Sheet1!C41</f>
        <v>Henrique Minoru Hattori                 </v>
      </c>
      <c r="B99" s="14">
        <f>IF(B42=0,0,IF(B42=B$120,1,-0.5))</f>
        <v>1</v>
      </c>
      <c r="C99" s="14">
        <f>IF(C42=0,0,IF(C42=C$120,1,-0.5))</f>
        <v>1</v>
      </c>
      <c r="D99" s="14">
        <f>IF(D42=0,0,IF(D42=D$120,1,-0.5))</f>
        <v>1</v>
      </c>
      <c r="E99" s="14">
        <f>IF(E42=0,0,IF(E42=E$120,1,-0.5))</f>
        <v>1</v>
      </c>
      <c r="F99" s="14">
        <f>IF(F42=0,0,IF(F42=F$120,1,-0.5))</f>
        <v>1</v>
      </c>
      <c r="G99" s="14">
        <f>IF(G42=0,0,IF(G42=G$120,1,-0.5))</f>
        <v>1</v>
      </c>
      <c r="H99" s="14">
        <f>IF(H42=0,0,IF(H42=H$120,1,-0.5))</f>
        <v>-0.5</v>
      </c>
      <c r="I99" s="14">
        <f>IF(I42=0,0,IF(I42=I$120,1,-0.5))</f>
        <v>1</v>
      </c>
      <c r="J99" s="14">
        <f>IF(J42=0,0,IF(J42=J$120,1,-0.5))</f>
        <v>1</v>
      </c>
      <c r="K99" s="14">
        <f>IF(K42=0,0,IF(K42=K$120,1,-0.5))</f>
        <v>-0.5</v>
      </c>
      <c r="L99" s="14">
        <f>IF(L42=0,0,IF(L42=L$120,1,-0.5))</f>
        <v>1</v>
      </c>
      <c r="M99" s="14">
        <f>IF(M42=0,0,IF(M42=M$120,1,-0.5))</f>
        <v>0</v>
      </c>
      <c r="N99" s="14">
        <f>IF(N42=0,0,IF(N42=N$120,1,-0.5))</f>
        <v>1</v>
      </c>
      <c r="O99" s="14">
        <f>IF(O42=0,0,IF(O42=O$120,1,-0.5))</f>
        <v>1</v>
      </c>
      <c r="P99" s="14">
        <f>IF(P42=0,0,IF(P42=P$120,1,-0.5))</f>
        <v>1</v>
      </c>
      <c r="Q99" s="14">
        <f>IF(Q42=0,0,IF(Q42=Q$120,1,-0.5))</f>
        <v>1</v>
      </c>
      <c r="R99" s="14">
        <f>IF(R42=0,0,IF(R42=R$120,1,-0.5))</f>
        <v>1</v>
      </c>
      <c r="S99" s="14">
        <f>IF(S42=0,0,IF(S42=S$120,1,-0.5))</f>
        <v>1</v>
      </c>
      <c r="T99" s="14">
        <f>IF(T42=0,0,IF(T42=T$120,1,-0.5))</f>
        <v>1</v>
      </c>
      <c r="U99" s="14">
        <f>IF(U42=0,0,IF(U42=U$120,1,-0.5))</f>
        <v>1</v>
      </c>
      <c r="V99" s="14">
        <f>SUM(B99:U99)/2</f>
        <v>8</v>
      </c>
    </row>
    <row r="100" spans="1:22" ht="12">
      <c r="A100" t="str">
        <f>Sheet1!C42</f>
        <v>Rafael Cortez Sanches                   </v>
      </c>
      <c r="B100" s="14">
        <f>IF(B43=0,0,IF(B43=B$120,1,-0.5))</f>
        <v>-0.5</v>
      </c>
      <c r="C100" s="14">
        <f>IF(C43=0,0,IF(C43=C$120,1,-0.5))</f>
        <v>-0.5</v>
      </c>
      <c r="D100" s="14">
        <f>IF(D43=0,0,IF(D43=D$120,1,-0.5))</f>
        <v>1</v>
      </c>
      <c r="E100" s="14">
        <f>IF(E43=0,0,IF(E43=E$120,1,-0.5))</f>
        <v>1</v>
      </c>
      <c r="F100" s="14">
        <f>IF(F43=0,0,IF(F43=F$120,1,-0.5))</f>
        <v>1</v>
      </c>
      <c r="G100" s="14">
        <f>IF(G43=0,0,IF(G43=G$120,1,-0.5))</f>
        <v>1</v>
      </c>
      <c r="H100" s="14">
        <f>IF(H43=0,0,IF(H43=H$120,1,-0.5))</f>
        <v>-0.5</v>
      </c>
      <c r="I100" s="14">
        <f>IF(I43=0,0,IF(I43=I$120,1,-0.5))</f>
        <v>1</v>
      </c>
      <c r="J100" s="14">
        <f>IF(J43=0,0,IF(J43=J$120,1,-0.5))</f>
        <v>1</v>
      </c>
      <c r="K100" s="14">
        <f>IF(K43=0,0,IF(K43=K$120,1,-0.5))</f>
        <v>-0.5</v>
      </c>
      <c r="L100" s="14">
        <f>IF(L43=0,0,IF(L43=L$120,1,-0.5))</f>
        <v>0</v>
      </c>
      <c r="M100" s="14">
        <f>IF(M43=0,0,IF(M43=M$120,1,-0.5))</f>
        <v>0</v>
      </c>
      <c r="N100" s="14">
        <f>IF(N43=0,0,IF(N43=N$120,1,-0.5))</f>
        <v>1</v>
      </c>
      <c r="O100" s="14">
        <f>IF(O43=0,0,IF(O43=O$120,1,-0.5))</f>
        <v>1</v>
      </c>
      <c r="P100" s="14">
        <f>IF(P43=0,0,IF(P43=P$120,1,-0.5))</f>
        <v>1</v>
      </c>
      <c r="Q100" s="14">
        <f>IF(Q43=0,0,IF(Q43=Q$120,1,-0.5))</f>
        <v>1</v>
      </c>
      <c r="R100" s="14">
        <f>IF(R43=0,0,IF(R43=R$120,1,-0.5))</f>
        <v>0</v>
      </c>
      <c r="S100" s="14">
        <f>IF(S43=0,0,IF(S43=S$120,1,-0.5))</f>
        <v>-0.5</v>
      </c>
      <c r="T100" s="14">
        <f>IF(T43=0,0,IF(T43=T$120,1,-0.5))</f>
        <v>1</v>
      </c>
      <c r="U100" s="14">
        <f>IF(U43=0,0,IF(U43=U$120,1,-0.5))</f>
        <v>0</v>
      </c>
      <c r="V100" s="14">
        <f>SUM(B100:U100)/2</f>
        <v>4.25</v>
      </c>
    </row>
    <row r="101" spans="1:22" ht="12">
      <c r="A101" t="str">
        <f>Sheet1!C43</f>
        <v>Raul Alexandre Martins F. F. da S. Matos</v>
      </c>
      <c r="B101" s="14">
        <f>IF(B44=0,0,IF(B44=B$120,1,-0.5))</f>
        <v>1</v>
      </c>
      <c r="C101" s="14">
        <f>IF(C44=0,0,IF(C44=C$120,1,-0.5))</f>
        <v>-0.5</v>
      </c>
      <c r="D101" s="14">
        <f>IF(D44=0,0,IF(D44=D$120,1,-0.5))</f>
        <v>1</v>
      </c>
      <c r="E101" s="14">
        <f>IF(E44=0,0,IF(E44=E$120,1,-0.5))</f>
        <v>1</v>
      </c>
      <c r="F101" s="14">
        <f>IF(F44=0,0,IF(F44=F$120,1,-0.5))</f>
        <v>1</v>
      </c>
      <c r="G101" s="14">
        <f>IF(G44=0,0,IF(G44=G$120,1,-0.5))</f>
        <v>1</v>
      </c>
      <c r="H101" s="14">
        <f>IF(H44=0,0,IF(H44=H$120,1,-0.5))</f>
        <v>1</v>
      </c>
      <c r="I101" s="14">
        <f>IF(I44=0,0,IF(I44=I$120,1,-0.5))</f>
        <v>1</v>
      </c>
      <c r="J101" s="14">
        <f>IF(J44=0,0,IF(J44=J$120,1,-0.5))</f>
        <v>1</v>
      </c>
      <c r="K101" s="14">
        <f>IF(K44=0,0,IF(K44=K$120,1,-0.5))</f>
        <v>-0.5</v>
      </c>
      <c r="L101" s="14">
        <f>IF(L44=0,0,IF(L44=L$120,1,-0.5))</f>
        <v>-0.5</v>
      </c>
      <c r="M101" s="14">
        <f>IF(M44=0,0,IF(M44=M$120,1,-0.5))</f>
        <v>0</v>
      </c>
      <c r="N101" s="14">
        <f>IF(N44=0,0,IF(N44=N$120,1,-0.5))</f>
        <v>1</v>
      </c>
      <c r="O101" s="14">
        <f>IF(O44=0,0,IF(O44=O$120,1,-0.5))</f>
        <v>1</v>
      </c>
      <c r="P101" s="14">
        <f>IF(P44=0,0,IF(P44=P$120,1,-0.5))</f>
        <v>1</v>
      </c>
      <c r="Q101" s="14">
        <f>IF(Q44=0,0,IF(Q44=Q$120,1,-0.5))</f>
        <v>-0.5</v>
      </c>
      <c r="R101" s="14">
        <f>IF(R44=0,0,IF(R44=R$120,1,-0.5))</f>
        <v>0</v>
      </c>
      <c r="S101" s="14">
        <f>IF(S44=0,0,IF(S44=S$120,1,-0.5))</f>
        <v>0</v>
      </c>
      <c r="T101" s="14">
        <f>IF(T44=0,0,IF(T44=T$120,1,-0.5))</f>
        <v>1</v>
      </c>
      <c r="U101" s="14">
        <f>IF(U44=0,0,IF(U44=U$120,1,-0.5))</f>
        <v>-0.5</v>
      </c>
      <c r="V101" s="14">
        <f>SUM(B101:U101)/2</f>
        <v>4.75</v>
      </c>
    </row>
    <row r="102" spans="1:22" ht="12">
      <c r="A102" t="str">
        <f>Sheet1!C44</f>
        <v>Ygor José Maniz Santos                  </v>
      </c>
      <c r="B102" s="14">
        <f>IF(B45=0,0,IF(B45=B$120,1,-0.5))</f>
        <v>1</v>
      </c>
      <c r="C102" s="14">
        <f>IF(C45=0,0,IF(C45=C$120,1,-0.5))</f>
        <v>1</v>
      </c>
      <c r="D102" s="14">
        <f>IF(D45=0,0,IF(D45=D$120,1,-0.5))</f>
        <v>1</v>
      </c>
      <c r="E102" s="14">
        <f>IF(E45=0,0,IF(E45=E$120,1,-0.5))</f>
        <v>1</v>
      </c>
      <c r="F102" s="14">
        <f>IF(F45=0,0,IF(F45=F$120,1,-0.5))</f>
        <v>0</v>
      </c>
      <c r="G102" s="14">
        <f>IF(G45=0,0,IF(G45=G$120,1,-0.5))</f>
        <v>1</v>
      </c>
      <c r="H102" s="14">
        <f>IF(H45=0,0,IF(H45=H$120,1,-0.5))</f>
        <v>-0.5</v>
      </c>
      <c r="I102" s="14">
        <f>IF(I45=0,0,IF(I45=I$120,1,-0.5))</f>
        <v>1</v>
      </c>
      <c r="J102" s="14">
        <f>IF(J45=0,0,IF(J45=J$120,1,-0.5))</f>
        <v>1</v>
      </c>
      <c r="K102" s="14">
        <f>IF(K45=0,0,IF(K45=K$120,1,-0.5))</f>
        <v>1</v>
      </c>
      <c r="L102" s="14">
        <f>IF(L45=0,0,IF(L45=L$120,1,-0.5))</f>
        <v>0</v>
      </c>
      <c r="M102" s="14">
        <f>IF(M45=0,0,IF(M45=M$120,1,-0.5))</f>
        <v>0</v>
      </c>
      <c r="N102" s="14">
        <f>IF(N45=0,0,IF(N45=N$120,1,-0.5))</f>
        <v>1</v>
      </c>
      <c r="O102" s="14">
        <f>IF(O45=0,0,IF(O45=O$120,1,-0.5))</f>
        <v>1</v>
      </c>
      <c r="P102" s="14">
        <f>IF(P45=0,0,IF(P45=P$120,1,-0.5))</f>
        <v>1</v>
      </c>
      <c r="Q102" s="14">
        <f>IF(Q45=0,0,IF(Q45=Q$120,1,-0.5))</f>
        <v>1</v>
      </c>
      <c r="R102" s="14">
        <f>IF(R45=0,0,IF(R45=R$120,1,-0.5))</f>
        <v>1</v>
      </c>
      <c r="S102" s="14">
        <f>IF(S45=0,0,IF(S45=S$120,1,-0.5))</f>
        <v>0</v>
      </c>
      <c r="T102" s="14">
        <f>IF(T45=0,0,IF(T45=T$120,1,-0.5))</f>
        <v>1</v>
      </c>
      <c r="U102" s="14">
        <f>IF(U45=0,0,IF(U45=U$120,1,-0.5))</f>
        <v>-0.5</v>
      </c>
      <c r="V102" s="14">
        <f>SUM(B102:U102)/2</f>
        <v>6.5</v>
      </c>
    </row>
    <row r="103" spans="1:22" ht="12">
      <c r="A103" t="str">
        <f>Sheet1!C45</f>
        <v>Fábio Orsi Silva Beihy                  </v>
      </c>
      <c r="B103" s="14">
        <f>IF(B46=0,0,IF(B46=B$120,1,-0.5))</f>
        <v>1</v>
      </c>
      <c r="C103" s="14">
        <f>IF(C46=0,0,IF(C46=C$120,1,-0.5))</f>
        <v>1</v>
      </c>
      <c r="D103" s="14">
        <f>IF(D46=0,0,IF(D46=D$120,1,-0.5))</f>
        <v>1</v>
      </c>
      <c r="E103" s="14">
        <f>IF(E46=0,0,IF(E46=E$120,1,-0.5))</f>
        <v>1</v>
      </c>
      <c r="F103" s="14">
        <f>IF(F46=0,0,IF(F46=F$120,1,-0.5))</f>
        <v>0</v>
      </c>
      <c r="G103" s="14">
        <f>IF(G46=0,0,IF(G46=G$120,1,-0.5))</f>
        <v>1</v>
      </c>
      <c r="H103" s="14">
        <f>IF(H46=0,0,IF(H46=H$120,1,-0.5))</f>
        <v>-0.5</v>
      </c>
      <c r="I103" s="14">
        <f>IF(I46=0,0,IF(I46=I$120,1,-0.5))</f>
        <v>1</v>
      </c>
      <c r="J103" s="14">
        <f>IF(J46=0,0,IF(J46=J$120,1,-0.5))</f>
        <v>1</v>
      </c>
      <c r="K103" s="14">
        <f>IF(K46=0,0,IF(K46=K$120,1,-0.5))</f>
        <v>1</v>
      </c>
      <c r="L103" s="14">
        <f>IF(L46=0,0,IF(L46=L$120,1,-0.5))</f>
        <v>1</v>
      </c>
      <c r="M103" s="14">
        <f>IF(M46=0,0,IF(M46=M$120,1,-0.5))</f>
        <v>0</v>
      </c>
      <c r="N103" s="14">
        <f>IF(N46=0,0,IF(N46=N$120,1,-0.5))</f>
        <v>-0.5</v>
      </c>
      <c r="O103" s="14">
        <f>IF(O46=0,0,IF(O46=O$120,1,-0.5))</f>
        <v>1</v>
      </c>
      <c r="P103" s="14">
        <f>IF(P46=0,0,IF(P46=P$120,1,-0.5))</f>
        <v>0</v>
      </c>
      <c r="Q103" s="14">
        <f>IF(Q46=0,0,IF(Q46=Q$120,1,-0.5))</f>
        <v>1</v>
      </c>
      <c r="R103" s="14">
        <f>IF(R46=0,0,IF(R46=R$120,1,-0.5))</f>
        <v>0</v>
      </c>
      <c r="S103" s="14">
        <f>IF(S46=0,0,IF(S46=S$120,1,-0.5))</f>
        <v>0</v>
      </c>
      <c r="T103" s="14">
        <f>IF(T46=0,0,IF(T46=T$120,1,-0.5))</f>
        <v>0</v>
      </c>
      <c r="U103" s="14">
        <f>IF(U46=0,0,IF(U46=U$120,1,-0.5))</f>
        <v>0</v>
      </c>
      <c r="V103" s="14">
        <f>SUM(B103:U103)/2</f>
        <v>5</v>
      </c>
    </row>
    <row r="104" spans="1:22" ht="12">
      <c r="A104" t="str">
        <f>Sheet1!C46</f>
        <v>Fernando Marinho Muller                 </v>
      </c>
      <c r="B104" s="14">
        <f>IF(B47=0,0,IF(B47=B$120,1,-0.5))</f>
        <v>1</v>
      </c>
      <c r="C104" s="14">
        <f>IF(C47=0,0,IF(C47=C$120,1,-0.5))</f>
        <v>1</v>
      </c>
      <c r="D104" s="14">
        <f>IF(D47=0,0,IF(D47=D$120,1,-0.5))</f>
        <v>1</v>
      </c>
      <c r="E104" s="14">
        <f>IF(E47=0,0,IF(E47=E$120,1,-0.5))</f>
        <v>1</v>
      </c>
      <c r="F104" s="14">
        <f>IF(F47=0,0,IF(F47=F$120,1,-0.5))</f>
        <v>1</v>
      </c>
      <c r="G104" s="14">
        <f>IF(G47=0,0,IF(G47=G$120,1,-0.5))</f>
        <v>1</v>
      </c>
      <c r="H104" s="14">
        <f>IF(H47=0,0,IF(H47=H$120,1,-0.5))</f>
        <v>-0.5</v>
      </c>
      <c r="I104" s="14">
        <f>IF(I47=0,0,IF(I47=I$120,1,-0.5))</f>
        <v>1</v>
      </c>
      <c r="J104" s="14">
        <f>IF(J47=0,0,IF(J47=J$120,1,-0.5))</f>
        <v>1</v>
      </c>
      <c r="K104" s="14">
        <f>IF(K47=0,0,IF(K47=K$120,1,-0.5))</f>
        <v>1</v>
      </c>
      <c r="L104" s="14">
        <f>IF(L47=0,0,IF(L47=L$120,1,-0.5))</f>
        <v>0</v>
      </c>
      <c r="M104" s="14">
        <f>IF(M47=0,0,IF(M47=M$120,1,-0.5))</f>
        <v>0</v>
      </c>
      <c r="N104" s="14">
        <f>IF(N47=0,0,IF(N47=N$120,1,-0.5))</f>
        <v>1</v>
      </c>
      <c r="O104" s="14">
        <f>IF(O47=0,0,IF(O47=O$120,1,-0.5))</f>
        <v>1</v>
      </c>
      <c r="P104" s="14">
        <f>IF(P47=0,0,IF(P47=P$120,1,-0.5))</f>
        <v>1</v>
      </c>
      <c r="Q104" s="14">
        <f>IF(Q47=0,0,IF(Q47=Q$120,1,-0.5))</f>
        <v>-0.5</v>
      </c>
      <c r="R104" s="14">
        <f>IF(R47=0,0,IF(R47=R$120,1,-0.5))</f>
        <v>0</v>
      </c>
      <c r="S104" s="14">
        <f>IF(S47=0,0,IF(S47=S$120,1,-0.5))</f>
        <v>0</v>
      </c>
      <c r="T104" s="14">
        <f>IF(T47=0,0,IF(T47=T$120,1,-0.5))</f>
        <v>1</v>
      </c>
      <c r="U104" s="14">
        <f>IF(U47=0,0,IF(U47=U$120,1,-0.5))</f>
        <v>1</v>
      </c>
      <c r="V104" s="14">
        <f>SUM(B104:U104)/2</f>
        <v>6.5</v>
      </c>
    </row>
    <row r="105" spans="1:22" ht="12">
      <c r="A105" t="str">
        <f>Sheet1!C47</f>
        <v>Rafael Carneiro Garcia                  </v>
      </c>
      <c r="B105" s="14">
        <f>IF(B48=0,0,IF(B48=B$120,1,-0.5))</f>
        <v>1</v>
      </c>
      <c r="C105" s="14">
        <f>IF(C48=0,0,IF(C48=C$120,1,-0.5))</f>
        <v>-0.5</v>
      </c>
      <c r="D105" s="14">
        <f>IF(D48=0,0,IF(D48=D$120,1,-0.5))</f>
        <v>1</v>
      </c>
      <c r="E105" s="14">
        <f>IF(E48=0,0,IF(E48=E$120,1,-0.5))</f>
        <v>1</v>
      </c>
      <c r="F105" s="14">
        <f>IF(F48=0,0,IF(F48=F$120,1,-0.5))</f>
        <v>-0.5</v>
      </c>
      <c r="G105" s="14">
        <f>IF(G48=0,0,IF(G48=G$120,1,-0.5))</f>
        <v>1</v>
      </c>
      <c r="H105" s="14">
        <f>IF(H48=0,0,IF(H48=H$120,1,-0.5))</f>
        <v>-0.5</v>
      </c>
      <c r="I105" s="14">
        <f>IF(I48=0,0,IF(I48=I$120,1,-0.5))</f>
        <v>1</v>
      </c>
      <c r="J105" s="14">
        <f>IF(J48=0,0,IF(J48=J$120,1,-0.5))</f>
        <v>1</v>
      </c>
      <c r="K105" s="14">
        <f>IF(K48=0,0,IF(K48=K$120,1,-0.5))</f>
        <v>-0.5</v>
      </c>
      <c r="L105" s="14">
        <f>IF(L48=0,0,IF(L48=L$120,1,-0.5))</f>
        <v>1</v>
      </c>
      <c r="M105" s="14">
        <f>IF(M48=0,0,IF(M48=M$120,1,-0.5))</f>
        <v>0</v>
      </c>
      <c r="N105" s="14">
        <f>IF(N48=0,0,IF(N48=N$120,1,-0.5))</f>
        <v>1</v>
      </c>
      <c r="O105" s="14">
        <f>IF(O48=0,0,IF(O48=O$120,1,-0.5))</f>
        <v>1</v>
      </c>
      <c r="P105" s="14">
        <f>IF(P48=0,0,IF(P48=P$120,1,-0.5))</f>
        <v>1</v>
      </c>
      <c r="Q105" s="14">
        <f>IF(Q48=0,0,IF(Q48=Q$120,1,-0.5))</f>
        <v>1</v>
      </c>
      <c r="R105" s="14">
        <f>IF(R48=0,0,IF(R48=R$120,1,-0.5))</f>
        <v>1</v>
      </c>
      <c r="S105" s="14">
        <f>IF(S48=0,0,IF(S48=S$120,1,-0.5))</f>
        <v>1</v>
      </c>
      <c r="T105" s="14">
        <f>IF(T48=0,0,IF(T48=T$120,1,-0.5))</f>
        <v>1</v>
      </c>
      <c r="U105" s="14">
        <f>IF(U48=0,0,IF(U48=U$120,1,-0.5))</f>
        <v>-0.5</v>
      </c>
      <c r="V105" s="14">
        <f>SUM(B105:U105)/2</f>
        <v>5.75</v>
      </c>
    </row>
    <row r="106" spans="1:22" ht="12">
      <c r="A106" t="str">
        <f>Sheet1!C48</f>
        <v>Vinícius Belandrino Bardella            </v>
      </c>
      <c r="B106" s="14">
        <f>IF(B49=0,0,IF(B49=B$120,1,-0.5))</f>
        <v>1</v>
      </c>
      <c r="C106" s="14">
        <f>IF(C49=0,0,IF(C49=C$120,1,-0.5))</f>
        <v>1</v>
      </c>
      <c r="D106" s="14">
        <f>IF(D49=0,0,IF(D49=D$120,1,-0.5))</f>
        <v>1</v>
      </c>
      <c r="E106" s="14">
        <f>IF(E49=0,0,IF(E49=E$120,1,-0.5))</f>
        <v>-0.5</v>
      </c>
      <c r="F106" s="14">
        <f>IF(F49=0,0,IF(F49=F$120,1,-0.5))</f>
        <v>1</v>
      </c>
      <c r="G106" s="14">
        <f>IF(G49=0,0,IF(G49=G$120,1,-0.5))</f>
        <v>1</v>
      </c>
      <c r="H106" s="14">
        <f>IF(H49=0,0,IF(H49=H$120,1,-0.5))</f>
        <v>-0.5</v>
      </c>
      <c r="I106" s="14">
        <f>IF(I49=0,0,IF(I49=I$120,1,-0.5))</f>
        <v>1</v>
      </c>
      <c r="J106" s="14">
        <f>IF(J49=0,0,IF(J49=J$120,1,-0.5))</f>
        <v>1</v>
      </c>
      <c r="K106" s="14">
        <f>IF(K49=0,0,IF(K49=K$120,1,-0.5))</f>
        <v>1</v>
      </c>
      <c r="L106" s="14">
        <f>IF(L49=0,0,IF(L49=L$120,1,-0.5))</f>
        <v>-0.5</v>
      </c>
      <c r="M106" s="14">
        <f>IF(M49=0,0,IF(M49=M$120,1,-0.5))</f>
        <v>0</v>
      </c>
      <c r="N106" s="14">
        <f>IF(N49=0,0,IF(N49=N$120,1,-0.5))</f>
        <v>1</v>
      </c>
      <c r="O106" s="14">
        <f>IF(O49=0,0,IF(O49=O$120,1,-0.5))</f>
        <v>1</v>
      </c>
      <c r="P106" s="14">
        <f>IF(P49=0,0,IF(P49=P$120,1,-0.5))</f>
        <v>-0.5</v>
      </c>
      <c r="Q106" s="14">
        <f>IF(Q49=0,0,IF(Q49=Q$120,1,-0.5))</f>
        <v>-0.5</v>
      </c>
      <c r="R106" s="14">
        <f>IF(R49=0,0,IF(R49=R$120,1,-0.5))</f>
        <v>1</v>
      </c>
      <c r="S106" s="14">
        <f>IF(S49=0,0,IF(S49=S$120,1,-0.5))</f>
        <v>1</v>
      </c>
      <c r="T106" s="14">
        <f>IF(T49=0,0,IF(T49=T$120,1,-0.5))</f>
        <v>1</v>
      </c>
      <c r="U106" s="14">
        <f>IF(U49=0,0,IF(U49=U$120,1,-0.5))</f>
        <v>-0.5</v>
      </c>
      <c r="V106" s="14">
        <f>SUM(B106:U106)/2</f>
        <v>5</v>
      </c>
    </row>
    <row r="107" spans="1:22" ht="12">
      <c r="A107" t="str">
        <f>Sheet1!C49</f>
        <v>Ariela Pizzol Busato                    </v>
      </c>
      <c r="B107" s="14">
        <f>IF(B50=0,0,IF(B50=B$120,1,-0.5))</f>
        <v>1</v>
      </c>
      <c r="C107" s="14">
        <f>IF(C50=0,0,IF(C50=C$120,1,-0.5))</f>
        <v>1</v>
      </c>
      <c r="D107" s="14">
        <f>IF(D50=0,0,IF(D50=D$120,1,-0.5))</f>
        <v>0</v>
      </c>
      <c r="E107" s="14">
        <f>IF(E50=0,0,IF(E50=E$120,1,-0.5))</f>
        <v>1</v>
      </c>
      <c r="F107" s="14">
        <f>IF(F50=0,0,IF(F50=F$120,1,-0.5))</f>
        <v>1</v>
      </c>
      <c r="G107" s="14">
        <f>IF(G50=0,0,IF(G50=G$120,1,-0.5))</f>
        <v>1</v>
      </c>
      <c r="H107" s="14">
        <f>IF(H50=0,0,IF(H50=H$120,1,-0.5))</f>
        <v>1</v>
      </c>
      <c r="I107" s="14">
        <f>IF(I50=0,0,IF(I50=I$120,1,-0.5))</f>
        <v>1</v>
      </c>
      <c r="J107" s="14">
        <f>IF(J50=0,0,IF(J50=J$120,1,-0.5))</f>
        <v>1</v>
      </c>
      <c r="K107" s="14">
        <f>IF(K50=0,0,IF(K50=K$120,1,-0.5))</f>
        <v>1</v>
      </c>
      <c r="L107" s="14">
        <f>IF(L50=0,0,IF(L50=L$120,1,-0.5))</f>
        <v>1</v>
      </c>
      <c r="M107" s="14">
        <f>IF(M50=0,0,IF(M50=M$120,1,-0.5))</f>
        <v>0</v>
      </c>
      <c r="N107" s="14">
        <f>IF(N50=0,0,IF(N50=N$120,1,-0.5))</f>
        <v>0</v>
      </c>
      <c r="O107" s="14">
        <f>IF(O50=0,0,IF(O50=O$120,1,-0.5))</f>
        <v>1</v>
      </c>
      <c r="P107" s="14">
        <f>IF(P50=0,0,IF(P50=P$120,1,-0.5))</f>
        <v>1</v>
      </c>
      <c r="Q107" s="14">
        <f>IF(Q50=0,0,IF(Q50=Q$120,1,-0.5))</f>
        <v>1</v>
      </c>
      <c r="R107" s="14">
        <f>IF(R50=0,0,IF(R50=R$120,1,-0.5))</f>
        <v>1</v>
      </c>
      <c r="S107" s="14">
        <f>IF(S50=0,0,IF(S50=S$120,1,-0.5))</f>
        <v>0</v>
      </c>
      <c r="T107" s="14">
        <f>IF(T50=0,0,IF(T50=T$120,1,-0.5))</f>
        <v>1</v>
      </c>
      <c r="U107" s="14">
        <f>IF(U50=0,0,IF(U50=U$120,1,-0.5))</f>
        <v>0</v>
      </c>
      <c r="V107" s="14">
        <f>SUM(B107:U107)/2</f>
        <v>7.5</v>
      </c>
    </row>
    <row r="108" spans="1:22" ht="12">
      <c r="A108" t="str">
        <f>Sheet1!C50</f>
        <v>Thaís Harumi Yassuhara Kagaochi         </v>
      </c>
      <c r="B108" s="14">
        <f>IF(B51=0,0,IF(B51=B$120,1,-0.5))</f>
        <v>1</v>
      </c>
      <c r="C108" s="14">
        <f>IF(C51=0,0,IF(C51=C$120,1,-0.5))</f>
        <v>1</v>
      </c>
      <c r="D108" s="14">
        <f>IF(D51=0,0,IF(D51=D$120,1,-0.5))</f>
        <v>1</v>
      </c>
      <c r="E108" s="14">
        <f>IF(E51=0,0,IF(E51=E$120,1,-0.5))</f>
        <v>1</v>
      </c>
      <c r="F108" s="14">
        <f>IF(F51=0,0,IF(F51=F$120,1,-0.5))</f>
        <v>1</v>
      </c>
      <c r="G108" s="14">
        <f>IF(G51=0,0,IF(G51=G$120,1,-0.5))</f>
        <v>0</v>
      </c>
      <c r="H108" s="14">
        <f>IF(H51=0,0,IF(H51=H$120,1,-0.5))</f>
        <v>-0.5</v>
      </c>
      <c r="I108" s="14">
        <f>IF(I51=0,0,IF(I51=I$120,1,-0.5))</f>
        <v>1</v>
      </c>
      <c r="J108" s="14">
        <f>IF(J51=0,0,IF(J51=J$120,1,-0.5))</f>
        <v>1</v>
      </c>
      <c r="K108" s="14">
        <f>IF(K51=0,0,IF(K51=K$120,1,-0.5))</f>
        <v>1</v>
      </c>
      <c r="L108" s="14">
        <f>IF(L51=0,0,IF(L51=L$120,1,-0.5))</f>
        <v>-0.5</v>
      </c>
      <c r="M108" s="14">
        <f>IF(M51=0,0,IF(M51=M$120,1,-0.5))</f>
        <v>0</v>
      </c>
      <c r="N108" s="14">
        <f>IF(N51=0,0,IF(N51=N$120,1,-0.5))</f>
        <v>1</v>
      </c>
      <c r="O108" s="14">
        <f>IF(O51=0,0,IF(O51=O$120,1,-0.5))</f>
        <v>1</v>
      </c>
      <c r="P108" s="14">
        <f>IF(P51=0,0,IF(P51=P$120,1,-0.5))</f>
        <v>1</v>
      </c>
      <c r="Q108" s="14">
        <f>IF(Q51=0,0,IF(Q51=Q$120,1,-0.5))</f>
        <v>1</v>
      </c>
      <c r="R108" s="14">
        <f>IF(R51=0,0,IF(R51=R$120,1,-0.5))</f>
        <v>1</v>
      </c>
      <c r="S108" s="14">
        <f>IF(S51=0,0,IF(S51=S$120,1,-0.5))</f>
        <v>1</v>
      </c>
      <c r="T108" s="14">
        <f>IF(T51=0,0,IF(T51=T$120,1,-0.5))</f>
        <v>1</v>
      </c>
      <c r="U108" s="14">
        <f>IF(U51=0,0,IF(U51=U$120,1,-0.5))</f>
        <v>1</v>
      </c>
      <c r="V108" s="14">
        <f>SUM(B108:U108)/2</f>
        <v>7.5</v>
      </c>
    </row>
    <row r="109" spans="1:22" ht="12">
      <c r="A109" t="str">
        <f>Sheet1!C51</f>
        <v>Gabriel Pantaleão Sarraff               </v>
      </c>
      <c r="B109" s="14">
        <f>IF(B52=0,0,IF(B52=B$120,1,-0.5))</f>
        <v>1</v>
      </c>
      <c r="C109" s="14">
        <f>IF(C52=0,0,IF(C52=C$120,1,-0.5))</f>
        <v>1</v>
      </c>
      <c r="D109" s="14">
        <f>IF(D52=0,0,IF(D52=D$120,1,-0.5))</f>
        <v>1</v>
      </c>
      <c r="E109" s="14">
        <f>IF(E52=0,0,IF(E52=E$120,1,-0.5))</f>
        <v>1</v>
      </c>
      <c r="F109" s="14">
        <f>IF(F52=0,0,IF(F52=F$120,1,-0.5))</f>
        <v>0</v>
      </c>
      <c r="G109" s="14">
        <f>IF(G52=0,0,IF(G52=G$120,1,-0.5))</f>
        <v>1</v>
      </c>
      <c r="H109" s="14">
        <f>IF(H52=0,0,IF(H52=H$120,1,-0.5))</f>
        <v>1</v>
      </c>
      <c r="I109" s="14">
        <f>IF(I52=0,0,IF(I52=I$120,1,-0.5))</f>
        <v>1</v>
      </c>
      <c r="J109" s="14">
        <f>IF(J52=0,0,IF(J52=J$120,1,-0.5))</f>
        <v>1</v>
      </c>
      <c r="K109" s="14">
        <f>IF(K52=0,0,IF(K52=K$120,1,-0.5))</f>
        <v>1</v>
      </c>
      <c r="L109" s="14">
        <f>IF(L52=0,0,IF(L52=L$120,1,-0.5))</f>
        <v>1</v>
      </c>
      <c r="M109" s="14">
        <f>IF(M52=0,0,IF(M52=M$120,1,-0.5))</f>
        <v>0</v>
      </c>
      <c r="N109" s="14">
        <f>IF(N52=0,0,IF(N52=N$120,1,-0.5))</f>
        <v>1</v>
      </c>
      <c r="O109" s="14">
        <f>IF(O52=0,0,IF(O52=O$120,1,-0.5))</f>
        <v>1</v>
      </c>
      <c r="P109" s="14">
        <f>IF(P52=0,0,IF(P52=P$120,1,-0.5))</f>
        <v>1</v>
      </c>
      <c r="Q109" s="14">
        <f>IF(Q52=0,0,IF(Q52=Q$120,1,-0.5))</f>
        <v>1</v>
      </c>
      <c r="R109" s="14">
        <f>IF(R52=0,0,IF(R52=R$120,1,-0.5))</f>
        <v>0</v>
      </c>
      <c r="S109" s="14">
        <f>IF(S52=0,0,IF(S52=S$120,1,-0.5))</f>
        <v>0</v>
      </c>
      <c r="T109" s="14">
        <f>IF(T52=0,0,IF(T52=T$120,1,-0.5))</f>
        <v>1</v>
      </c>
      <c r="U109" s="14">
        <f>IF(U52=0,0,IF(U52=U$120,1,-0.5))</f>
        <v>-0.5</v>
      </c>
      <c r="V109" s="14">
        <f>SUM(B109:U109)/2</f>
        <v>7.25</v>
      </c>
    </row>
    <row r="110" spans="1:22" ht="12">
      <c r="A110" t="str">
        <f>Sheet1!C52</f>
        <v>Thiago Rodrigues Santos                 </v>
      </c>
      <c r="B110" s="14">
        <f>IF(B53=0,0,IF(B53=B$120,1,-0.5))</f>
        <v>1</v>
      </c>
      <c r="C110" s="14">
        <f>IF(C53=0,0,IF(C53=C$120,1,-0.5))</f>
        <v>1</v>
      </c>
      <c r="D110" s="14">
        <f>IF(D53=0,0,IF(D53=D$120,1,-0.5))</f>
        <v>1</v>
      </c>
      <c r="E110" s="14">
        <f>IF(E53=0,0,IF(E53=E$120,1,-0.5))</f>
        <v>1</v>
      </c>
      <c r="F110" s="14">
        <f>IF(F53=0,0,IF(F53=F$120,1,-0.5))</f>
        <v>1</v>
      </c>
      <c r="G110" s="14">
        <f>IF(G53=0,0,IF(G53=G$120,1,-0.5))</f>
        <v>1</v>
      </c>
      <c r="H110" s="14">
        <f>IF(H53=0,0,IF(H53=H$120,1,-0.5))</f>
        <v>0</v>
      </c>
      <c r="I110" s="14">
        <f>IF(I53=0,0,IF(I53=I$120,1,-0.5))</f>
        <v>1</v>
      </c>
      <c r="J110" s="14">
        <f>IF(J53=0,0,IF(J53=J$120,1,-0.5))</f>
        <v>-0.5</v>
      </c>
      <c r="K110" s="14">
        <f>IF(K53=0,0,IF(K53=K$120,1,-0.5))</f>
        <v>0</v>
      </c>
      <c r="L110" s="14">
        <f>IF(L53=0,0,IF(L53=L$120,1,-0.5))</f>
        <v>1</v>
      </c>
      <c r="M110" s="14">
        <f>IF(M53=0,0,IF(M53=M$120,1,-0.5))</f>
        <v>0</v>
      </c>
      <c r="N110" s="14">
        <f>IF(N53=0,0,IF(N53=N$120,1,-0.5))</f>
        <v>1</v>
      </c>
      <c r="O110" s="14">
        <f>IF(O53=0,0,IF(O53=O$120,1,-0.5))</f>
        <v>1</v>
      </c>
      <c r="P110" s="14">
        <f>IF(P53=0,0,IF(P53=P$120,1,-0.5))</f>
        <v>-0.5</v>
      </c>
      <c r="Q110" s="14">
        <f>IF(Q53=0,0,IF(Q53=Q$120,1,-0.5))</f>
        <v>1</v>
      </c>
      <c r="R110" s="14">
        <f>IF(R53=0,0,IF(R53=R$120,1,-0.5))</f>
        <v>-0.5</v>
      </c>
      <c r="S110" s="14">
        <f>IF(S53=0,0,IF(S53=S$120,1,-0.5))</f>
        <v>0</v>
      </c>
      <c r="T110" s="14">
        <f>IF(T53=0,0,IF(T53=T$120,1,-0.5))</f>
        <v>0</v>
      </c>
      <c r="U110" s="14">
        <f>IF(U53=0,0,IF(U53=U$120,1,-0.5))</f>
        <v>-0.5</v>
      </c>
      <c r="V110" s="14">
        <f>SUM(B110:U110)/2</f>
        <v>4.5</v>
      </c>
    </row>
    <row r="111" spans="1:22" ht="12">
      <c r="A111" t="str">
        <f>Sheet1!C53</f>
        <v>Lucas Fernando Pinho Gaspar             </v>
      </c>
      <c r="B111" s="14">
        <f>IF(B54=0,0,IF(B54=B$120,1,-0.5))</f>
        <v>1</v>
      </c>
      <c r="C111" s="14">
        <f>IF(C54=0,0,IF(C54=C$120,1,-0.5))</f>
        <v>1</v>
      </c>
      <c r="D111" s="14">
        <f>IF(D54=0,0,IF(D54=D$120,1,-0.5))</f>
        <v>1</v>
      </c>
      <c r="E111" s="14">
        <f>IF(E54=0,0,IF(E54=E$120,1,-0.5))</f>
        <v>1</v>
      </c>
      <c r="F111" s="14">
        <f>IF(F54=0,0,IF(F54=F$120,1,-0.5))</f>
        <v>1</v>
      </c>
      <c r="G111" s="14">
        <f>IF(G54=0,0,IF(G54=G$120,1,-0.5))</f>
        <v>1</v>
      </c>
      <c r="H111" s="14">
        <f>IF(H54=0,0,IF(H54=H$120,1,-0.5))</f>
        <v>-0.5</v>
      </c>
      <c r="I111" s="14">
        <f>IF(I54=0,0,IF(I54=I$120,1,-0.5))</f>
        <v>1</v>
      </c>
      <c r="J111" s="14">
        <f>IF(J54=0,0,IF(J54=J$120,1,-0.5))</f>
        <v>-0.5</v>
      </c>
      <c r="K111" s="14">
        <f>IF(K54=0,0,IF(K54=K$120,1,-0.5))</f>
        <v>1</v>
      </c>
      <c r="L111" s="14">
        <f>IF(L54=0,0,IF(L54=L$120,1,-0.5))</f>
        <v>1</v>
      </c>
      <c r="M111" s="14">
        <f>IF(M54=0,0,IF(M54=M$120,1,-0.5))</f>
        <v>0</v>
      </c>
      <c r="N111" s="14">
        <f>IF(N54=0,0,IF(N54=N$120,1,-0.5))</f>
        <v>1</v>
      </c>
      <c r="O111" s="14">
        <f>IF(O54=0,0,IF(O54=O$120,1,-0.5))</f>
        <v>1</v>
      </c>
      <c r="P111" s="14">
        <f>IF(P54=0,0,IF(P54=P$120,1,-0.5))</f>
        <v>1</v>
      </c>
      <c r="Q111" s="14">
        <f>IF(Q54=0,0,IF(Q54=Q$120,1,-0.5))</f>
        <v>1</v>
      </c>
      <c r="R111" s="14">
        <f>IF(R54=0,0,IF(R54=R$120,1,-0.5))</f>
        <v>1</v>
      </c>
      <c r="S111" s="14">
        <f>IF(S54=0,0,IF(S54=S$120,1,-0.5))</f>
        <v>1</v>
      </c>
      <c r="T111" s="14">
        <f>IF(T54=0,0,IF(T54=T$120,1,-0.5))</f>
        <v>-0.5</v>
      </c>
      <c r="U111" s="14">
        <f>IF(U54=0,0,IF(U54=U$120,1,-0.5))</f>
        <v>0</v>
      </c>
      <c r="V111" s="14">
        <f>SUM(B111:U111)/2</f>
        <v>6.75</v>
      </c>
    </row>
    <row r="112" spans="1:22" ht="12">
      <c r="A112" t="str">
        <f>Sheet1!C54</f>
        <v>Marcelo Mineto Garcia Duarte            </v>
      </c>
      <c r="B112" s="14">
        <f>IF(B55=0,0,IF(B55=B$120,1,-0.5))</f>
        <v>1</v>
      </c>
      <c r="C112" s="14">
        <f>IF(C55=0,0,IF(C55=C$120,1,-0.5))</f>
        <v>1</v>
      </c>
      <c r="D112" s="14">
        <f>IF(D55=0,0,IF(D55=D$120,1,-0.5))</f>
        <v>1</v>
      </c>
      <c r="E112" s="14">
        <f>IF(E55=0,0,IF(E55=E$120,1,-0.5))</f>
        <v>1</v>
      </c>
      <c r="F112" s="14">
        <f>IF(F55=0,0,IF(F55=F$120,1,-0.5))</f>
        <v>1</v>
      </c>
      <c r="G112" s="14">
        <f>IF(G55=0,0,IF(G55=G$120,1,-0.5))</f>
        <v>1</v>
      </c>
      <c r="H112" s="14">
        <f>IF(H55=0,0,IF(H55=H$120,1,-0.5))</f>
        <v>-0.5</v>
      </c>
      <c r="I112" s="14">
        <f>IF(I55=0,0,IF(I55=I$120,1,-0.5))</f>
        <v>1</v>
      </c>
      <c r="J112" s="14">
        <f>IF(J55=0,0,IF(J55=J$120,1,-0.5))</f>
        <v>1</v>
      </c>
      <c r="K112" s="14">
        <f>IF(K55=0,0,IF(K55=K$120,1,-0.5))</f>
        <v>1</v>
      </c>
      <c r="L112" s="14">
        <f>IF(L55=0,0,IF(L55=L$120,1,-0.5))</f>
        <v>1</v>
      </c>
      <c r="M112" s="14">
        <f>IF(M55=0,0,IF(M55=M$120,1,-0.5))</f>
        <v>0</v>
      </c>
      <c r="N112" s="14">
        <f>IF(N55=0,0,IF(N55=N$120,1,-0.5))</f>
        <v>1</v>
      </c>
      <c r="O112" s="14">
        <f>IF(O55=0,0,IF(O55=O$120,1,-0.5))</f>
        <v>1</v>
      </c>
      <c r="P112" s="14">
        <f>IF(P55=0,0,IF(P55=P$120,1,-0.5))</f>
        <v>1</v>
      </c>
      <c r="Q112" s="14">
        <f>IF(Q55=0,0,IF(Q55=Q$120,1,-0.5))</f>
        <v>1</v>
      </c>
      <c r="R112" s="14">
        <f>IF(R55=0,0,IF(R55=R$120,1,-0.5))</f>
        <v>1</v>
      </c>
      <c r="S112" s="14">
        <f>IF(S55=0,0,IF(S55=S$120,1,-0.5))</f>
        <v>1</v>
      </c>
      <c r="T112" s="14">
        <f>IF(T55=0,0,IF(T55=T$120,1,-0.5))</f>
        <v>1</v>
      </c>
      <c r="U112" s="14">
        <f>IF(U55=0,0,IF(U55=U$120,1,-0.5))</f>
        <v>1</v>
      </c>
      <c r="V112" s="14">
        <f>SUM(B112:U112)/2</f>
        <v>8.75</v>
      </c>
    </row>
    <row r="113" spans="1:22" ht="12">
      <c r="A113" t="str">
        <f>Sheet1!C55</f>
        <v>Marcio Shimazaki Kubota                 </v>
      </c>
      <c r="B113" s="14">
        <f>IF(B56=0,0,IF(B56=B$120,1,-0.5))</f>
        <v>1</v>
      </c>
      <c r="C113" s="14">
        <f>IF(C56=0,0,IF(C56=C$120,1,-0.5))</f>
        <v>1</v>
      </c>
      <c r="D113" s="14">
        <f>IF(D56=0,0,IF(D56=D$120,1,-0.5))</f>
        <v>1</v>
      </c>
      <c r="E113" s="14">
        <f>IF(E56=0,0,IF(E56=E$120,1,-0.5))</f>
        <v>1</v>
      </c>
      <c r="F113" s="14">
        <f>IF(F56=0,0,IF(F56=F$120,1,-0.5))</f>
        <v>0</v>
      </c>
      <c r="G113" s="14">
        <f>IF(G56=0,0,IF(G56=G$120,1,-0.5))</f>
        <v>1</v>
      </c>
      <c r="H113" s="14">
        <f>IF(H56=0,0,IF(H56=H$120,1,-0.5))</f>
        <v>0</v>
      </c>
      <c r="I113" s="14">
        <f>IF(I56=0,0,IF(I56=I$120,1,-0.5))</f>
        <v>1</v>
      </c>
      <c r="J113" s="14">
        <f>IF(J56=0,0,IF(J56=J$120,1,-0.5))</f>
        <v>1</v>
      </c>
      <c r="K113" s="14">
        <f>IF(K56=0,0,IF(K56=K$120,1,-0.5))</f>
        <v>1</v>
      </c>
      <c r="L113" s="14">
        <f>IF(L56=0,0,IF(L56=L$120,1,-0.5))</f>
        <v>1</v>
      </c>
      <c r="M113" s="14">
        <f>IF(M56=0,0,IF(M56=M$120,1,-0.5))</f>
        <v>0</v>
      </c>
      <c r="N113" s="14">
        <f>IF(N56=0,0,IF(N56=N$120,1,-0.5))</f>
        <v>1</v>
      </c>
      <c r="O113" s="14">
        <f>IF(O56=0,0,IF(O56=O$120,1,-0.5))</f>
        <v>1</v>
      </c>
      <c r="P113" s="14">
        <f>IF(P56=0,0,IF(P56=P$120,1,-0.5))</f>
        <v>1</v>
      </c>
      <c r="Q113" s="14">
        <f>IF(Q56=0,0,IF(Q56=Q$120,1,-0.5))</f>
        <v>1</v>
      </c>
      <c r="R113" s="14">
        <f>IF(R56=0,0,IF(R56=R$120,1,-0.5))</f>
        <v>1</v>
      </c>
      <c r="S113" s="14">
        <f>IF(S56=0,0,IF(S56=S$120,1,-0.5))</f>
        <v>0</v>
      </c>
      <c r="T113" s="14">
        <f>IF(T56=0,0,IF(T56=T$120,1,-0.5))</f>
        <v>1</v>
      </c>
      <c r="U113" s="14">
        <f>IF(U56=0,0,IF(U56=U$120,1,-0.5))</f>
        <v>1</v>
      </c>
      <c r="V113" s="14">
        <f>SUM(B113:U113)/2</f>
        <v>8</v>
      </c>
    </row>
    <row r="114" spans="1:22" ht="12">
      <c r="A114" t="str">
        <f>Sheet1!C56</f>
        <v>Matheus Francisco Pizzatto              </v>
      </c>
      <c r="B114" s="14">
        <f>IF(B57=0,0,IF(B57=B$120,1,-0.5))</f>
        <v>1</v>
      </c>
      <c r="C114" s="14">
        <f>IF(C57=0,0,IF(C57=C$120,1,-0.5))</f>
        <v>1</v>
      </c>
      <c r="D114" s="14">
        <f>IF(D57=0,0,IF(D57=D$120,1,-0.5))</f>
        <v>1</v>
      </c>
      <c r="E114" s="14">
        <f>IF(E57=0,0,IF(E57=E$120,1,-0.5))</f>
        <v>-0.5</v>
      </c>
      <c r="F114" s="14">
        <f>IF(F57=0,0,IF(F57=F$120,1,-0.5))</f>
        <v>-0.5</v>
      </c>
      <c r="G114" s="14">
        <f>IF(G57=0,0,IF(G57=G$120,1,-0.5))</f>
        <v>1</v>
      </c>
      <c r="H114" s="14">
        <f>IF(H57=0,0,IF(H57=H$120,1,-0.5))</f>
        <v>1</v>
      </c>
      <c r="I114" s="14">
        <f>IF(I57=0,0,IF(I57=I$120,1,-0.5))</f>
        <v>1</v>
      </c>
      <c r="J114" s="14">
        <f>IF(J57=0,0,IF(J57=J$120,1,-0.5))</f>
        <v>-0.5</v>
      </c>
      <c r="K114" s="14">
        <f>IF(K57=0,0,IF(K57=K$120,1,-0.5))</f>
        <v>-0.5</v>
      </c>
      <c r="L114" s="14">
        <f>IF(L57=0,0,IF(L57=L$120,1,-0.5))</f>
        <v>0</v>
      </c>
      <c r="M114" s="14">
        <f>IF(M57=0,0,IF(M57=M$120,1,-0.5))</f>
        <v>0</v>
      </c>
      <c r="N114" s="14">
        <f>IF(N57=0,0,IF(N57=N$120,1,-0.5))</f>
        <v>-0.5</v>
      </c>
      <c r="O114" s="14">
        <f>IF(O57=0,0,IF(O57=O$120,1,-0.5))</f>
        <v>1</v>
      </c>
      <c r="P114" s="14">
        <f>IF(P57=0,0,IF(P57=P$120,1,-0.5))</f>
        <v>-0.5</v>
      </c>
      <c r="Q114" s="14">
        <f>IF(Q57=0,0,IF(Q57=Q$120,1,-0.5))</f>
        <v>-0.5</v>
      </c>
      <c r="R114" s="14">
        <f>IF(R57=0,0,IF(R57=R$120,1,-0.5))</f>
        <v>1</v>
      </c>
      <c r="S114" s="14">
        <f>IF(S57=0,0,IF(S57=S$120,1,-0.5))</f>
        <v>-0.5</v>
      </c>
      <c r="T114" s="14">
        <f>IF(T57=0,0,IF(T57=T$120,1,-0.5))</f>
        <v>0</v>
      </c>
      <c r="U114" s="14">
        <f>IF(U57=0,0,IF(U57=U$120,1,-0.5))</f>
        <v>0</v>
      </c>
      <c r="V114" s="14">
        <f>SUM(B114:U114)/2</f>
        <v>2</v>
      </c>
    </row>
    <row r="115" spans="1:22" ht="12">
      <c r="A115" t="str">
        <f>Sheet1!C57</f>
        <v>Lucas Neves Egídio                      </v>
      </c>
      <c r="B115" s="14">
        <f>IF(B58=0,0,IF(B58=B$120,1,-0.5))</f>
        <v>1</v>
      </c>
      <c r="C115" s="14">
        <f>IF(C58=0,0,IF(C58=C$120,1,-0.5))</f>
        <v>1</v>
      </c>
      <c r="D115" s="14">
        <f>IF(D58=0,0,IF(D58=D$120,1,-0.5))</f>
        <v>1</v>
      </c>
      <c r="E115" s="14">
        <f>IF(E58=0,0,IF(E58=E$120,1,-0.5))</f>
        <v>1</v>
      </c>
      <c r="F115" s="14">
        <f>IF(F58=0,0,IF(F58=F$120,1,-0.5))</f>
        <v>-0.5</v>
      </c>
      <c r="G115" s="14">
        <f>IF(G58=0,0,IF(G58=G$120,1,-0.5))</f>
        <v>1</v>
      </c>
      <c r="H115" s="14">
        <f>IF(H58=0,0,IF(H58=H$120,1,-0.5))</f>
        <v>-0.5</v>
      </c>
      <c r="I115" s="14">
        <f>IF(I58=0,0,IF(I58=I$120,1,-0.5))</f>
        <v>1</v>
      </c>
      <c r="J115" s="14">
        <f>IF(J58=0,0,IF(J58=J$120,1,-0.5))</f>
        <v>1</v>
      </c>
      <c r="K115" s="14">
        <f>IF(K58=0,0,IF(K58=K$120,1,-0.5))</f>
        <v>-0.5</v>
      </c>
      <c r="L115" s="14">
        <f>IF(L58=0,0,IF(L58=L$120,1,-0.5))</f>
        <v>1</v>
      </c>
      <c r="M115" s="14">
        <f>IF(M58=0,0,IF(M58=M$120,1,-0.5))</f>
        <v>0</v>
      </c>
      <c r="N115" s="14">
        <f>IF(N58=0,0,IF(N58=N$120,1,-0.5))</f>
        <v>1</v>
      </c>
      <c r="O115" s="14">
        <f>IF(O58=0,0,IF(O58=O$120,1,-0.5))</f>
        <v>1</v>
      </c>
      <c r="P115" s="14">
        <f>IF(P58=0,0,IF(P58=P$120,1,-0.5))</f>
        <v>1</v>
      </c>
      <c r="Q115" s="14">
        <f>IF(Q58=0,0,IF(Q58=Q$120,1,-0.5))</f>
        <v>1</v>
      </c>
      <c r="R115" s="14">
        <f>IF(R58=0,0,IF(R58=R$120,1,-0.5))</f>
        <v>-0.5</v>
      </c>
      <c r="S115" s="14">
        <f>IF(S58=0,0,IF(S58=S$120,1,-0.5))</f>
        <v>1</v>
      </c>
      <c r="T115" s="14">
        <f>IF(T58=0,0,IF(T58=T$120,1,-0.5))</f>
        <v>1</v>
      </c>
      <c r="U115" s="14">
        <f>IF(U58=0,0,IF(U58=U$120,1,-0.5))</f>
        <v>-0.5</v>
      </c>
      <c r="V115" s="14">
        <f>SUM(B115:U115)/2</f>
        <v>5.75</v>
      </c>
    </row>
    <row r="116" spans="1:22" ht="12">
      <c r="A116" t="str">
        <f>Sheet1!C59</f>
        <v>Francisco Alves de Lima Júnior</v>
      </c>
      <c r="B116" s="14">
        <f>IF(B59=0,0,IF(B59=B$120,1,-0.5))</f>
        <v>1</v>
      </c>
      <c r="C116" s="14">
        <f>IF(C59=0,0,IF(C59=C$120,1,-0.5))</f>
        <v>1</v>
      </c>
      <c r="D116" s="14">
        <f>IF(D59=0,0,IF(D59=D$120,1,-0.5))</f>
        <v>1</v>
      </c>
      <c r="E116" s="14">
        <f>IF(E59=0,0,IF(E59=E$120,1,-0.5))</f>
        <v>1</v>
      </c>
      <c r="F116" s="14">
        <f>IF(F59=0,0,IF(F59=F$120,1,-0.5))</f>
        <v>1</v>
      </c>
      <c r="G116" s="14">
        <f>IF(G59=0,0,IF(G59=G$120,1,-0.5))</f>
        <v>1</v>
      </c>
      <c r="H116" s="14">
        <f>IF(H59=0,0,IF(H59=H$120,1,-0.5))</f>
        <v>-0.5</v>
      </c>
      <c r="I116" s="14">
        <f>IF(I59=0,0,IF(I59=I$120,1,-0.5))</f>
        <v>1</v>
      </c>
      <c r="J116" s="14">
        <f>IF(J59=0,0,IF(J59=J$120,1,-0.5))</f>
        <v>-0.5</v>
      </c>
      <c r="K116" s="14">
        <f>IF(K59=0,0,IF(K59=K$120,1,-0.5))</f>
        <v>1</v>
      </c>
      <c r="L116" s="14">
        <f>IF(L59=0,0,IF(L59=L$120,1,-0.5))</f>
        <v>1</v>
      </c>
      <c r="M116" s="14">
        <f>IF(M59=0,0,IF(M59=M$120,1,-0.5))</f>
        <v>0</v>
      </c>
      <c r="N116" s="14">
        <f>IF(N59=0,0,IF(N59=N$120,1,-0.5))</f>
        <v>1</v>
      </c>
      <c r="O116" s="14">
        <f>IF(O59=0,0,IF(O59=O$120,1,-0.5))</f>
        <v>1</v>
      </c>
      <c r="P116" s="14">
        <f>IF(P59=0,0,IF(P59=P$120,1,-0.5))</f>
        <v>-0.5</v>
      </c>
      <c r="Q116" s="14">
        <f>IF(Q59=0,0,IF(Q59=Q$120,1,-0.5))</f>
        <v>1</v>
      </c>
      <c r="R116" s="14">
        <f>IF(R59=0,0,IF(R59=R$120,1,-0.5))</f>
        <v>-0.5</v>
      </c>
      <c r="S116" s="14">
        <f>IF(S59=0,0,IF(S59=S$120,1,-0.5))</f>
        <v>1</v>
      </c>
      <c r="T116" s="14">
        <f>IF(T59=0,0,IF(T59=T$120,1,-0.5))</f>
        <v>1</v>
      </c>
      <c r="U116" s="14">
        <f>IF(U59=0,0,IF(U59=U$120,1,-0.5))</f>
        <v>0</v>
      </c>
      <c r="V116" s="14">
        <f>SUM(B116:U116)/2</f>
        <v>6</v>
      </c>
    </row>
    <row r="117" spans="1:22" ht="12">
      <c r="A117" t="str">
        <f>Sheet1!C60</f>
        <v>Eduardo Henrique Souza Lima M. Oliveira</v>
      </c>
      <c r="B117" s="14">
        <f>IF(B60=0,0,IF(B60=B$120,1,-0.5))</f>
        <v>1</v>
      </c>
      <c r="C117" s="14">
        <f>IF(C60=0,0,IF(C60=C$120,1,-0.5))</f>
        <v>1</v>
      </c>
      <c r="D117" s="14">
        <f>IF(D60=0,0,IF(D60=D$120,1,-0.5))</f>
        <v>1</v>
      </c>
      <c r="E117" s="14">
        <f>IF(E60=0,0,IF(E60=E$120,1,-0.5))</f>
        <v>1</v>
      </c>
      <c r="F117" s="14">
        <f>IF(F60=0,0,IF(F60=F$120,1,-0.5))</f>
        <v>0</v>
      </c>
      <c r="G117" s="14">
        <f>IF(G60=0,0,IF(G60=G$120,1,-0.5))</f>
        <v>1</v>
      </c>
      <c r="H117" s="14">
        <f>IF(H60=0,0,IF(H60=H$120,1,-0.5))</f>
        <v>1</v>
      </c>
      <c r="I117" s="14">
        <f>IF(I60=0,0,IF(I60=I$120,1,-0.5))</f>
        <v>1</v>
      </c>
      <c r="J117" s="14">
        <f>IF(J60=0,0,IF(J60=J$120,1,-0.5))</f>
        <v>-0.5</v>
      </c>
      <c r="K117" s="14">
        <f>IF(K60=0,0,IF(K60=K$120,1,-0.5))</f>
        <v>1</v>
      </c>
      <c r="L117" s="14">
        <f>IF(L60=0,0,IF(L60=L$120,1,-0.5))</f>
        <v>1</v>
      </c>
      <c r="M117" s="14">
        <f>IF(M60=0,0,IF(M60=M$120,1,-0.5))</f>
        <v>0</v>
      </c>
      <c r="N117" s="14">
        <f>IF(N60=0,0,IF(N60=N$120,1,-0.5))</f>
        <v>1</v>
      </c>
      <c r="O117" s="14">
        <f>IF(O60=0,0,IF(O60=O$120,1,-0.5))</f>
        <v>1</v>
      </c>
      <c r="P117" s="14">
        <f>IF(P60=0,0,IF(P60=P$120,1,-0.5))</f>
        <v>1</v>
      </c>
      <c r="Q117" s="14">
        <f>IF(Q60=0,0,IF(Q60=Q$120,1,-0.5))</f>
        <v>-0.5</v>
      </c>
      <c r="R117" s="14">
        <f>IF(R60=0,0,IF(R60=R$120,1,-0.5))</f>
        <v>0</v>
      </c>
      <c r="S117" s="14">
        <f>IF(S60=0,0,IF(S60=S$120,1,-0.5))</f>
        <v>1</v>
      </c>
      <c r="T117" s="14">
        <f>IF(T60=0,0,IF(T60=T$120,1,-0.5))</f>
        <v>1</v>
      </c>
      <c r="U117" s="14">
        <f>IF(U60=0,0,IF(U60=U$120,1,-0.5))</f>
        <v>-0.5</v>
      </c>
      <c r="V117" s="14">
        <f>SUM(B117:U117)/2</f>
        <v>6.25</v>
      </c>
    </row>
    <row r="118" spans="1:22" ht="12">
      <c r="A118" s="11"/>
      <c r="V118" s="14">
        <f>IF(COUNTIF(B118:U118,0)+COUNTIF(B118:U118,1)&gt;0,SUM(B118:U118)/2,"")</f>
      </c>
    </row>
    <row r="119" spans="1:22" ht="12">
      <c r="A119" s="11"/>
      <c r="V119" s="14">
        <f>IF(COUNTIF(B119:U119,0)+COUNTIF(B119:U119,1)&gt;0,SUM(B119:U119)/2,"")</f>
      </c>
    </row>
    <row r="120" spans="1:21" ht="12">
      <c r="A120" s="11" t="s">
        <v>93</v>
      </c>
      <c r="B120" s="14">
        <v>3</v>
      </c>
      <c r="C120" s="14">
        <v>2</v>
      </c>
      <c r="D120" s="14">
        <v>3</v>
      </c>
      <c r="E120" s="14">
        <v>3</v>
      </c>
      <c r="F120" s="14">
        <v>2</v>
      </c>
      <c r="G120" s="14">
        <v>3</v>
      </c>
      <c r="H120" s="14">
        <v>3</v>
      </c>
      <c r="I120" s="14">
        <v>2</v>
      </c>
      <c r="J120" s="14">
        <v>2</v>
      </c>
      <c r="K120" s="14">
        <v>1</v>
      </c>
      <c r="L120" s="14">
        <v>1</v>
      </c>
      <c r="M120" s="14" t="s">
        <v>94</v>
      </c>
      <c r="N120" s="14">
        <v>2</v>
      </c>
      <c r="O120" s="14">
        <v>1</v>
      </c>
      <c r="P120" s="14">
        <v>2</v>
      </c>
      <c r="Q120" s="14">
        <v>2</v>
      </c>
      <c r="R120" s="14">
        <v>2</v>
      </c>
      <c r="S120" s="14">
        <v>1</v>
      </c>
      <c r="T120" s="14">
        <v>1</v>
      </c>
      <c r="U120" s="14">
        <v>1</v>
      </c>
    </row>
    <row r="123" spans="1:21" ht="12">
      <c r="A123" s="1" t="s">
        <v>95</v>
      </c>
      <c r="B123" s="16">
        <f>COUNTIF(B$62:B$117,1)</f>
        <v>51</v>
      </c>
      <c r="C123" s="16">
        <f>COUNTIF(C$62:C$117,1)</f>
        <v>47</v>
      </c>
      <c r="D123" s="16">
        <f>COUNTIF(D$62:D$117,1)</f>
        <v>53</v>
      </c>
      <c r="E123" s="16">
        <f>COUNTIF(E$62:E$117,1)</f>
        <v>47</v>
      </c>
      <c r="F123" s="16">
        <f>COUNTIF(F$62:F$117,1)</f>
        <v>31</v>
      </c>
      <c r="G123" s="16">
        <f>COUNTIF(G$62:G$117,1)</f>
        <v>52</v>
      </c>
      <c r="H123" s="16">
        <f>COUNTIF(H$62:H$117,1)</f>
        <v>14</v>
      </c>
      <c r="I123" s="16">
        <f>COUNTIF(I$62:I$117,1)</f>
        <v>54</v>
      </c>
      <c r="J123" s="16">
        <f>COUNTIF(J$62:J$117,1)</f>
        <v>43</v>
      </c>
      <c r="K123" s="16">
        <f>COUNTIF(K$62:K$117,1)</f>
        <v>34</v>
      </c>
      <c r="L123" s="16">
        <f>COUNTIF(L$62:L$117,1)</f>
        <v>40</v>
      </c>
      <c r="M123" s="16">
        <f>COUNTIF(M$62:M$117,1)</f>
        <v>0</v>
      </c>
      <c r="N123" s="16">
        <f>COUNTIF(N$62:N$117,1)</f>
        <v>49</v>
      </c>
      <c r="O123" s="16">
        <f>COUNTIF(O$62:O$117,1)</f>
        <v>52</v>
      </c>
      <c r="P123" s="16">
        <f>COUNTIF(P$62:P$117,1)</f>
        <v>46</v>
      </c>
      <c r="Q123" s="16">
        <f>COUNTIF(Q$62:Q$117,1)</f>
        <v>42</v>
      </c>
      <c r="R123" s="16">
        <f>COUNTIF(R$62:R$117,1)</f>
        <v>31</v>
      </c>
      <c r="S123" s="16">
        <f>COUNTIF(S$62:S$117,1)</f>
        <v>29</v>
      </c>
      <c r="T123" s="16">
        <f>COUNTIF(T$62:T$117,1)</f>
        <v>47</v>
      </c>
      <c r="U123" s="16">
        <f>COUNTIF(U$62:U$117,1)</f>
        <v>23</v>
      </c>
    </row>
    <row r="124" spans="1:21" ht="12">
      <c r="A124" s="1" t="s">
        <v>96</v>
      </c>
      <c r="B124" s="16">
        <f>COUNTIF(B$62:B$117,-0.5)</f>
        <v>2</v>
      </c>
      <c r="C124" s="16">
        <f>COUNTIF(C$62:C$117,-0.5)</f>
        <v>5</v>
      </c>
      <c r="D124" s="16">
        <f>COUNTIF(D$62:D$117,-0.5)</f>
        <v>0</v>
      </c>
      <c r="E124" s="16">
        <f>COUNTIF(E$62:E$117,-0.5)</f>
        <v>6</v>
      </c>
      <c r="F124" s="16">
        <f>COUNTIF(F$62:F$117,-0.5)</f>
        <v>9</v>
      </c>
      <c r="G124" s="16">
        <f>COUNTIF(G$62:G$117,-0.5)</f>
        <v>0</v>
      </c>
      <c r="H124" s="16">
        <f>COUNTIF(H$62:H$117,-0.5)</f>
        <v>35</v>
      </c>
      <c r="I124" s="16">
        <f>COUNTIF(I$62:I$117,-0.5)</f>
        <v>0</v>
      </c>
      <c r="J124" s="16">
        <f>COUNTIF(J$62:J$117,-0.5)</f>
        <v>11</v>
      </c>
      <c r="K124" s="16">
        <f>COUNTIF(K$62:K$117,-0.5)</f>
        <v>17</v>
      </c>
      <c r="L124" s="16">
        <f>COUNTIF(L$62:L$117,-0.5)</f>
        <v>8</v>
      </c>
      <c r="M124" s="16">
        <f>COUNTIF(M$62:M$117,-0.5)</f>
        <v>0</v>
      </c>
      <c r="N124" s="16">
        <f>COUNTIF(N$62:N$117,-0.5)</f>
        <v>4</v>
      </c>
      <c r="O124" s="16">
        <f>COUNTIF(O$62:O$117,-0.5)</f>
        <v>1</v>
      </c>
      <c r="P124" s="16">
        <f>COUNTIF(P$62:P$117,-0.5)</f>
        <v>7</v>
      </c>
      <c r="Q124" s="16">
        <f>COUNTIF(Q$62:Q$117,-0.5)</f>
        <v>7</v>
      </c>
      <c r="R124" s="16">
        <f>COUNTIF(R$62:R$117,-0.5)</f>
        <v>9</v>
      </c>
      <c r="S124" s="16">
        <f>COUNTIF(S$62:S$117,-0.5)</f>
        <v>11</v>
      </c>
      <c r="T124" s="16">
        <f>COUNTIF(T$62:T$117,-0.5)</f>
        <v>2</v>
      </c>
      <c r="U124" s="16">
        <f>COUNTIF(U$62:U$117,-0.5)</f>
        <v>21</v>
      </c>
    </row>
    <row r="125" spans="1:21" ht="12">
      <c r="A125" s="1" t="s">
        <v>97</v>
      </c>
      <c r="B125" s="16">
        <f>COUNTIF(B$62:B$117,-0)</f>
        <v>3</v>
      </c>
      <c r="C125" s="16">
        <f>COUNTIF(C$62:C$117,-0)</f>
        <v>4</v>
      </c>
      <c r="D125" s="16">
        <f>COUNTIF(D$62:D$117,-0)</f>
        <v>3</v>
      </c>
      <c r="E125" s="16">
        <f>COUNTIF(E$62:E$117,-0)</f>
        <v>3</v>
      </c>
      <c r="F125" s="16">
        <f>COUNTIF(F$62:F$117,-0)</f>
        <v>16</v>
      </c>
      <c r="G125" s="16">
        <f>COUNTIF(G$62:G$117,-0)</f>
        <v>4</v>
      </c>
      <c r="H125" s="16">
        <f>COUNTIF(H$62:H$117,-0)</f>
        <v>7</v>
      </c>
      <c r="I125" s="16">
        <f>COUNTIF(I$62:I$117,-0)</f>
        <v>2</v>
      </c>
      <c r="J125" s="16">
        <f>COUNTIF(J$62:J$117,-0)</f>
        <v>2</v>
      </c>
      <c r="K125" s="16">
        <f>COUNTIF(K$62:K$117,-0)</f>
        <v>5</v>
      </c>
      <c r="L125" s="16">
        <f>COUNTIF(L$62:L$117,-0)</f>
        <v>8</v>
      </c>
      <c r="M125" s="16">
        <f>COUNTIF(M$62:M$117,-0)</f>
        <v>56</v>
      </c>
      <c r="N125" s="16">
        <f>COUNTIF(N$62:N$117,-0)</f>
        <v>3</v>
      </c>
      <c r="O125" s="16">
        <f>COUNTIF(O$62:O$117,-0)</f>
        <v>3</v>
      </c>
      <c r="P125" s="16">
        <f>COUNTIF(P$62:P$117,-0)</f>
        <v>3</v>
      </c>
      <c r="Q125" s="16">
        <f>COUNTIF(Q$62:Q$117,-0)</f>
        <v>7</v>
      </c>
      <c r="R125" s="16">
        <f>COUNTIF(R$62:R$117,-0)</f>
        <v>16</v>
      </c>
      <c r="S125" s="16">
        <f>COUNTIF(S$62:S$117,-0)</f>
        <v>16</v>
      </c>
      <c r="T125" s="16">
        <f>COUNTIF(T$62:T$117,-0)</f>
        <v>7</v>
      </c>
      <c r="U125" s="16">
        <f>COUNTIF(U$62:U$117,-0)</f>
        <v>12</v>
      </c>
    </row>
    <row r="126" spans="1:21" ht="12">
      <c r="A126" s="1" t="s">
        <v>98</v>
      </c>
      <c r="B126" s="16">
        <f>B123+B124+B125</f>
        <v>56</v>
      </c>
      <c r="C126" s="16">
        <f>C123+C124+C125</f>
        <v>56</v>
      </c>
      <c r="D126" s="16">
        <f>D123+D124+D125</f>
        <v>56</v>
      </c>
      <c r="E126" s="16">
        <f>E123+E124+E125</f>
        <v>56</v>
      </c>
      <c r="F126" s="16">
        <f>F123+F124+F125</f>
        <v>56</v>
      </c>
      <c r="G126" s="16">
        <f>G123+G124+G125</f>
        <v>56</v>
      </c>
      <c r="H126" s="16">
        <f>H123+H124+H125</f>
        <v>56</v>
      </c>
      <c r="I126" s="16">
        <f>I123+I124+I125</f>
        <v>56</v>
      </c>
      <c r="J126" s="16">
        <f>J123+J124+J125</f>
        <v>56</v>
      </c>
      <c r="K126" s="16">
        <f>K123+K124+K125</f>
        <v>56</v>
      </c>
      <c r="L126" s="16">
        <f>L123+L124+L125</f>
        <v>56</v>
      </c>
      <c r="M126" s="16">
        <f>M123+M124+M125</f>
        <v>56</v>
      </c>
      <c r="N126" s="16">
        <f>N123+N124+N125</f>
        <v>56</v>
      </c>
      <c r="O126" s="16">
        <f>O123+O124+O125</f>
        <v>56</v>
      </c>
      <c r="P126" s="16">
        <f>P123+P124+P125</f>
        <v>56</v>
      </c>
      <c r="Q126" s="16">
        <f>Q123+Q124+Q125</f>
        <v>56</v>
      </c>
      <c r="R126" s="16">
        <f>R123+R124+R125</f>
        <v>56</v>
      </c>
      <c r="S126" s="16">
        <f>S123+S124+S125</f>
        <v>56</v>
      </c>
      <c r="T126" s="16">
        <f>T123+T124+T125</f>
        <v>56</v>
      </c>
      <c r="U126" s="16">
        <f>U123+U124+U125</f>
        <v>56</v>
      </c>
    </row>
    <row r="127" spans="1:21" ht="12">
      <c r="A127" s="1" t="s">
        <v>99</v>
      </c>
      <c r="B127" s="14">
        <f>IF(B123=0,0,B123/B$126*LN(B123/B$126))</f>
        <v>-0.08517551711699994</v>
      </c>
      <c r="C127" s="14">
        <f>IF(C123=0,0,C123/C$126*LN(C123/C$126))</f>
        <v>-0.14704628900320107</v>
      </c>
      <c r="D127" s="14">
        <f>IF(D123=0,0,D123/D$126*LN(D123/D$126))</f>
        <v>-0.0521101462625081</v>
      </c>
      <c r="E127" s="14">
        <f>IF(E123=0,0,E123/E$126*LN(E123/E$126))</f>
        <v>-0.14704628900320107</v>
      </c>
      <c r="F127" s="14">
        <f>IF(F123=0,0,F123/F$126*LN(F123/F$126))</f>
        <v>-0.32736248345982305</v>
      </c>
      <c r="G127" s="14">
        <f>IF(G123=0,0,G123/G$126*LN(G123/G$126))</f>
        <v>-0.06881454557131315</v>
      </c>
      <c r="H127" s="14">
        <f>IF(H123=0,0,H123/H$126*LN(H123/H$126))</f>
        <v>-0.34657359027997264</v>
      </c>
      <c r="I127" s="14">
        <f>IF(I123=0,0,I123/I$126*LN(I123/I$126))</f>
        <v>-0.03506879973620073</v>
      </c>
      <c r="J127" s="14">
        <f>IF(J123=0,0,J123/J$126*LN(J123/J$126))</f>
        <v>-0.20283067369264698</v>
      </c>
      <c r="K127" s="14">
        <f>IF(K123=0,0,K123/K$126*LN(K123/K$126))</f>
        <v>-0.3029589222865284</v>
      </c>
      <c r="L127" s="14">
        <f>IF(L123=0,0,L123/L$126*LN(L123/L$126))</f>
        <v>-0.24033731187229493</v>
      </c>
      <c r="M127" s="14">
        <f>IF(M123=0,0,M123/M$126*LN(M123/M$126))</f>
        <v>0</v>
      </c>
      <c r="N127" s="14">
        <f>IF(N123=0,0,N123/N$126*LN(N123/N$126))</f>
        <v>-0.1168399685464573</v>
      </c>
      <c r="O127" s="14">
        <f>IF(O123=0,0,O123/O$126*LN(O123/O$126))</f>
        <v>-0.06881454557131315</v>
      </c>
      <c r="P127" s="14">
        <f>IF(P123=0,0,P123/P$126*LN(P123/P$126))</f>
        <v>-0.16158345598783028</v>
      </c>
      <c r="Q127" s="14">
        <f>IF(Q123=0,0,Q123/Q$126*LN(Q123/Q$126))</f>
        <v>-0.21576155433883568</v>
      </c>
      <c r="R127" s="14">
        <f>IF(R123=0,0,R123/R$126*LN(R123/R$126))</f>
        <v>-0.32736248345982305</v>
      </c>
      <c r="S127" s="14">
        <f>IF(S123=0,0,S123/S$126*LN(S123/S$126))</f>
        <v>-0.34077892788770675</v>
      </c>
      <c r="T127" s="14">
        <f>IF(T123=0,0,T123/T$126*LN(T123/T$126))</f>
        <v>-0.14704628900320107</v>
      </c>
      <c r="U127" s="14">
        <f>IF(U123=0,0,U123/U$126*LN(U123/U$126))</f>
        <v>-0.3654771771524641</v>
      </c>
    </row>
    <row r="128" spans="1:21" ht="12">
      <c r="A128" s="1" t="s">
        <v>99</v>
      </c>
      <c r="B128" s="14">
        <f>IF(B124=0,0,B124/B$126*LN(B124/B$126))</f>
        <v>-0.1190073039348287</v>
      </c>
      <c r="C128" s="14">
        <f>IF(C124=0,0,C124/C$126*LN(C124/C$126))</f>
        <v>-0.21570658734830792</v>
      </c>
      <c r="D128" s="14">
        <f>IF(D124=0,0,D124/D$126*LN(D124/D$126))</f>
        <v>0</v>
      </c>
      <c r="E128" s="14">
        <f>IF(E124=0,0,E124/E$126*LN(E124/E$126))</f>
        <v>-0.23931345230433151</v>
      </c>
      <c r="F128" s="14">
        <f>IF(F124=0,0,F124/F$126*LN(F124/F$126))</f>
        <v>-0.293806143224828</v>
      </c>
      <c r="G128" s="14">
        <f>IF(G124=0,0,G124/G$126*LN(G124/G$126))</f>
        <v>0</v>
      </c>
      <c r="H128" s="14">
        <f>IF(H124=0,0,H124/H$126*LN(H124/H$126))</f>
        <v>-0.29375226827858475</v>
      </c>
      <c r="I128" s="14">
        <f>IF(I124=0,0,I124/I$126*LN(I124/I$126))</f>
        <v>0</v>
      </c>
      <c r="J128" s="14">
        <f>IF(J124=0,0,J124/J$126*LN(J124/J$126))</f>
        <v>-0.31967893923758156</v>
      </c>
      <c r="K128" s="14">
        <f>IF(K124=0,0,K124/K$126*LN(K124/K$126))</f>
        <v>-0.3618991409561047</v>
      </c>
      <c r="L128" s="14">
        <f>IF(L124=0,0,L124/L$126*LN(L124/L$126))</f>
        <v>-0.277987164150759</v>
      </c>
      <c r="M128" s="14">
        <f>IF(M124=0,0,M124/M$126*LN(M124/M$126))</f>
        <v>0</v>
      </c>
      <c r="N128" s="14">
        <f>IF(N124=0,0,N124/N$126*LN(N124/N$126))</f>
        <v>-0.18850409497251847</v>
      </c>
      <c r="O128" s="14">
        <f>IF(O124=0,0,O124/O$126*LN(O124/O$126))</f>
        <v>-0.07188128019169909</v>
      </c>
      <c r="P128" s="14">
        <f>IF(P124=0,0,P124/P$126*LN(P124/P$126))</f>
        <v>-0.25993019270997947</v>
      </c>
      <c r="Q128" s="14">
        <f>IF(Q124=0,0,Q124/Q$126*LN(Q124/Q$126))</f>
        <v>-0.25993019270997947</v>
      </c>
      <c r="R128" s="14">
        <f>IF(R124=0,0,R124/R$126*LN(R124/R$126))</f>
        <v>-0.293806143224828</v>
      </c>
      <c r="S128" s="14">
        <f>IF(S124=0,0,S124/S$126*LN(S124/S$126))</f>
        <v>-0.31967893923758156</v>
      </c>
      <c r="T128" s="14">
        <f>IF(T124=0,0,T124/T$126*LN(T124/T$126))</f>
        <v>-0.1190073039348287</v>
      </c>
      <c r="U128" s="14">
        <f>IF(U124=0,0,U124/U$126*LN(U124/U$126))</f>
        <v>-0.3678109698793973</v>
      </c>
    </row>
    <row r="129" spans="1:21" ht="12">
      <c r="A129" s="1" t="s">
        <v>99</v>
      </c>
      <c r="B129" s="14">
        <f>IF(B125=0,0,B125/B$126*LN(B125/B$126))</f>
        <v>-0.15678961082501996</v>
      </c>
      <c r="C129" s="14">
        <f>IF(C125=0,0,C125/C$126*LN(C125/C$126))</f>
        <v>-0.18850409497251847</v>
      </c>
      <c r="D129" s="14">
        <f>IF(D125=0,0,D125/D$126*LN(D125/D$126))</f>
        <v>-0.15678961082501996</v>
      </c>
      <c r="E129" s="14">
        <f>IF(E125=0,0,E125/E$126*LN(E125/E$126))</f>
        <v>-0.15678961082501996</v>
      </c>
      <c r="F129" s="14">
        <f>IF(F125=0,0,F125/F$126*LN(F125/F$126))</f>
        <v>-0.3579322767129623</v>
      </c>
      <c r="G129" s="14">
        <f>IF(G125=0,0,G125/G$126*LN(G125/G$126))</f>
        <v>-0.18850409497251847</v>
      </c>
      <c r="H129" s="14">
        <f>IF(H125=0,0,H125/H$126*LN(H125/H$126))</f>
        <v>-0.25993019270997947</v>
      </c>
      <c r="I129" s="14">
        <f>IF(I125=0,0,I125/I$126*LN(I125/I$126))</f>
        <v>-0.1190073039348287</v>
      </c>
      <c r="J129" s="14">
        <f>IF(J125=0,0,J125/J$126*LN(J125/J$126))</f>
        <v>-0.1190073039348287</v>
      </c>
      <c r="K129" s="14">
        <f>IF(K125=0,0,K125/K$126*LN(K125/K$126))</f>
        <v>-0.21570658734830792</v>
      </c>
      <c r="L129" s="14">
        <f>IF(L125=0,0,L125/L$126*LN(L125/L$126))</f>
        <v>-0.277987164150759</v>
      </c>
      <c r="M129" s="14">
        <f>IF(M125=0,0,M125/M$126*LN(M125/M$126))</f>
        <v>0</v>
      </c>
      <c r="N129" s="14">
        <f>IF(N125=0,0,N125/N$126*LN(N125/N$126))</f>
        <v>-0.15678961082501996</v>
      </c>
      <c r="O129" s="14">
        <f>IF(O125=0,0,O125/O$126*LN(O125/O$126))</f>
        <v>-0.15678961082501996</v>
      </c>
      <c r="P129" s="14">
        <f>IF(P125=0,0,P125/P$126*LN(P125/P$126))</f>
        <v>-0.15678961082501996</v>
      </c>
      <c r="Q129" s="14">
        <f>IF(Q125=0,0,Q125/Q$126*LN(Q125/Q$126))</f>
        <v>-0.25993019270997947</v>
      </c>
      <c r="R129" s="14">
        <f>IF(R125=0,0,R125/R$126*LN(R125/R$126))</f>
        <v>-0.3579322767129623</v>
      </c>
      <c r="S129" s="14">
        <f>IF(S125=0,0,S125/S$126*LN(S125/S$126))</f>
        <v>-0.3579322767129623</v>
      </c>
      <c r="T129" s="14">
        <f>IF(T125=0,0,T125/T$126*LN(T125/T$126))</f>
        <v>-0.25993019270997947</v>
      </c>
      <c r="U129" s="14">
        <f>IF(U125=0,0,U125/U$126*LN(U125/U$126))</f>
        <v>-0.3300953659172462</v>
      </c>
    </row>
    <row r="130" spans="1:21" ht="12">
      <c r="A130" s="1" t="s">
        <v>100</v>
      </c>
      <c r="B130" s="13">
        <f>-SUM(B127:B129)*100</f>
        <v>36.09724318768486</v>
      </c>
      <c r="C130" s="13">
        <f>-SUM(C127:C129)*100</f>
        <v>55.12569713240274</v>
      </c>
      <c r="D130" s="13">
        <f>-SUM(D127:D129)*100</f>
        <v>20.889975708752807</v>
      </c>
      <c r="E130" s="13">
        <f>-SUM(E127:E129)*100</f>
        <v>54.314935213255254</v>
      </c>
      <c r="F130" s="13">
        <f>-SUM(F127:F129)*100</f>
        <v>97.91009033976133</v>
      </c>
      <c r="G130" s="13">
        <f>-SUM(G127:G129)*100</f>
        <v>25.731864054383163</v>
      </c>
      <c r="H130" s="13">
        <f>-SUM(H127:H129)*100</f>
        <v>90.02560512685369</v>
      </c>
      <c r="I130" s="13">
        <f>-SUM(I127:I129)*100</f>
        <v>15.407610367102942</v>
      </c>
      <c r="J130" s="13">
        <f>-SUM(J127:J129)*100</f>
        <v>64.15169168650571</v>
      </c>
      <c r="K130" s="13">
        <f>-SUM(K127:K129)*100</f>
        <v>88.05646505909411</v>
      </c>
      <c r="L130" s="13">
        <f>-SUM(L127:L129)*100</f>
        <v>79.6311640173813</v>
      </c>
      <c r="M130" s="13">
        <f>-SUM(M127:M129)*100</f>
        <v>0</v>
      </c>
      <c r="N130" s="13">
        <f>-SUM(N127:N129)*100</f>
        <v>46.21336743439957</v>
      </c>
      <c r="O130" s="13">
        <f>-SUM(O127:O129)*100</f>
        <v>29.74854365880322</v>
      </c>
      <c r="P130" s="13">
        <f>-SUM(P127:P129)*100</f>
        <v>57.83032595228297</v>
      </c>
      <c r="Q130" s="13">
        <f>-SUM(Q127:Q129)*100</f>
        <v>73.56219397587947</v>
      </c>
      <c r="R130" s="13">
        <f>-SUM(R127:R129)*100</f>
        <v>97.91009033976133</v>
      </c>
      <c r="S130" s="13">
        <f>-SUM(S127:S129)*100</f>
        <v>101.83901438382506</v>
      </c>
      <c r="T130" s="13">
        <f>-SUM(T127:T129)*100</f>
        <v>52.59837856480092</v>
      </c>
      <c r="U130" s="13">
        <f>-SUM(U127:U129)*100</f>
        <v>106.33835129491077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1">
      <selection activeCell="D14" activeCellId="1" sqref="M1:N65536 D14"/>
    </sheetView>
  </sheetViews>
  <sheetFormatPr defaultColWidth="11.421875" defaultRowHeight="12.75"/>
  <cols>
    <col min="1" max="1" width="9.57421875" style="0" customWidth="1"/>
    <col min="2" max="2" width="11.140625" style="0" customWidth="1"/>
    <col min="3" max="3" width="35.8515625" style="0" customWidth="1"/>
    <col min="4" max="4" width="11.140625" style="0" customWidth="1"/>
    <col min="5" max="5" width="15.8515625" style="0" customWidth="1"/>
    <col min="6" max="6" width="11.140625" style="0" customWidth="1"/>
    <col min="7" max="7" width="11.140625" style="17" customWidth="1"/>
    <col min="8" max="16384" width="11.140625" style="0" customWidth="1"/>
  </cols>
  <sheetData>
    <row r="1" spans="1:7" ht="27.75" customHeight="1">
      <c r="A1" s="4" t="s">
        <v>0</v>
      </c>
      <c r="B1" s="4"/>
      <c r="C1" s="5"/>
      <c r="D1" s="4" t="s">
        <v>89</v>
      </c>
      <c r="E1" s="4" t="s">
        <v>101</v>
      </c>
      <c r="F1" s="4" t="s">
        <v>102</v>
      </c>
      <c r="G1" s="18" t="s">
        <v>89</v>
      </c>
    </row>
    <row r="2" spans="1:7" ht="11.25" customHeight="1">
      <c r="A2" s="4" t="s">
        <v>9</v>
      </c>
      <c r="B2" s="4" t="s">
        <v>10</v>
      </c>
      <c r="C2" s="8" t="s">
        <v>11</v>
      </c>
      <c r="D2" s="4" t="s">
        <v>103</v>
      </c>
      <c r="E2" s="4" t="s">
        <v>104</v>
      </c>
      <c r="F2" s="4" t="s">
        <v>105</v>
      </c>
      <c r="G2" s="18" t="s">
        <v>106</v>
      </c>
    </row>
    <row r="3" spans="1:7" ht="11.25" customHeight="1">
      <c r="A3" s="9">
        <v>1</v>
      </c>
      <c r="B3">
        <v>7908</v>
      </c>
      <c r="C3" t="s">
        <v>23</v>
      </c>
      <c r="D3">
        <v>7.2</v>
      </c>
      <c r="E3" s="19">
        <v>40852.979766466386</v>
      </c>
      <c r="F3" s="20">
        <f>MAX(0,(E3-E$62)/1*0.2)</f>
        <v>0</v>
      </c>
      <c r="G3" s="17">
        <f>D3*(1-F3)</f>
        <v>7.2</v>
      </c>
    </row>
    <row r="4" spans="1:7" ht="11.25" customHeight="1">
      <c r="A4" s="9">
        <v>2</v>
      </c>
      <c r="B4">
        <v>42678</v>
      </c>
      <c r="C4" t="s">
        <v>26</v>
      </c>
      <c r="D4">
        <v>0</v>
      </c>
      <c r="E4" s="19"/>
      <c r="F4" s="20">
        <f>MAX(0,(E4-E$62)/1*0.2)</f>
        <v>0</v>
      </c>
      <c r="G4" s="17">
        <f>D4*(1-F4)</f>
        <v>0</v>
      </c>
    </row>
    <row r="5" spans="1:7" ht="11.25" customHeight="1">
      <c r="A5" s="9">
        <v>3</v>
      </c>
      <c r="B5">
        <v>43638</v>
      </c>
      <c r="C5" t="s">
        <v>27</v>
      </c>
      <c r="D5">
        <v>0</v>
      </c>
      <c r="E5" s="19"/>
      <c r="F5" s="20">
        <f>MAX(0,(E5-E$62)/1*0.2)</f>
        <v>0</v>
      </c>
      <c r="G5" s="17">
        <f>D5*(1-F5)</f>
        <v>0</v>
      </c>
    </row>
    <row r="6" spans="1:7" ht="11.25" customHeight="1">
      <c r="A6" s="9">
        <v>4</v>
      </c>
      <c r="B6">
        <v>44238</v>
      </c>
      <c r="C6" t="s">
        <v>28</v>
      </c>
      <c r="D6">
        <v>0</v>
      </c>
      <c r="E6" s="19">
        <v>40857.0719360444</v>
      </c>
      <c r="F6" s="20">
        <f>MAX(0,(E6-E$62)/1*0.2)</f>
        <v>0</v>
      </c>
      <c r="G6" s="17">
        <f>D6*(1-F6)</f>
        <v>0</v>
      </c>
    </row>
    <row r="7" spans="1:7" ht="11.25" customHeight="1">
      <c r="A7" s="9">
        <v>5</v>
      </c>
      <c r="B7">
        <v>59712</v>
      </c>
      <c r="C7" t="s">
        <v>29</v>
      </c>
      <c r="D7" s="21">
        <v>6.9</v>
      </c>
      <c r="E7" s="19">
        <v>40856.21312838777</v>
      </c>
      <c r="F7" s="20">
        <f>MAX(0,(E7-E$62)/1*0.2)</f>
        <v>0</v>
      </c>
      <c r="G7" s="17">
        <f>D7*(1-F7)</f>
        <v>6.9</v>
      </c>
    </row>
    <row r="8" spans="1:7" ht="11.25" customHeight="1">
      <c r="A8" s="9">
        <v>6</v>
      </c>
      <c r="B8">
        <v>60071</v>
      </c>
      <c r="C8" t="s">
        <v>30</v>
      </c>
      <c r="D8" s="21">
        <v>0</v>
      </c>
      <c r="E8" s="19"/>
      <c r="F8" s="20">
        <f>MAX(0,(E8-E$62)/1*0.2)</f>
        <v>0</v>
      </c>
      <c r="G8" s="17">
        <f>D8*(1-F8)</f>
        <v>0</v>
      </c>
    </row>
    <row r="9" spans="1:7" ht="11.25" customHeight="1">
      <c r="A9" s="9">
        <v>7</v>
      </c>
      <c r="B9">
        <v>62188</v>
      </c>
      <c r="C9" t="s">
        <v>31</v>
      </c>
      <c r="D9" s="21">
        <v>9.6</v>
      </c>
      <c r="E9" s="19">
        <v>40848.43316006766</v>
      </c>
      <c r="F9" s="20">
        <f>MAX(0,(E9-E$62)/1*0.2)</f>
        <v>0</v>
      </c>
      <c r="G9" s="17">
        <f>D9*(1-F9)</f>
        <v>9.6</v>
      </c>
    </row>
    <row r="10" spans="1:7" ht="11.25" customHeight="1">
      <c r="A10" s="9">
        <v>8</v>
      </c>
      <c r="B10">
        <v>62730</v>
      </c>
      <c r="C10" t="s">
        <v>32</v>
      </c>
      <c r="D10" s="21">
        <v>4.4</v>
      </c>
      <c r="E10" s="19">
        <v>40856.13757629978</v>
      </c>
      <c r="F10" s="20">
        <f>MAX(0,(E10-E$62)/1*0.2)</f>
        <v>0</v>
      </c>
      <c r="G10" s="17">
        <f>D10*(1-F10)</f>
        <v>4.4</v>
      </c>
    </row>
    <row r="11" spans="1:7" ht="11.25" customHeight="1">
      <c r="A11" s="9">
        <v>9</v>
      </c>
      <c r="B11">
        <v>63828</v>
      </c>
      <c r="C11" t="s">
        <v>33</v>
      </c>
      <c r="D11">
        <v>0</v>
      </c>
      <c r="E11" s="19"/>
      <c r="F11" s="20">
        <f>MAX(0,(E11-E$62)/1*0.2)</f>
        <v>0</v>
      </c>
      <c r="G11" s="17">
        <f>D11*(1-F11)</f>
        <v>0</v>
      </c>
    </row>
    <row r="12" spans="1:7" ht="11.25" customHeight="1">
      <c r="A12" s="9">
        <v>10</v>
      </c>
      <c r="B12">
        <v>80508</v>
      </c>
      <c r="C12" t="s">
        <v>35</v>
      </c>
      <c r="D12" s="21">
        <v>7.1</v>
      </c>
      <c r="E12" s="19">
        <v>40858.03190382489</v>
      </c>
      <c r="F12" s="20">
        <f>MAX(0,(E12-E$62)/1*0.2)</f>
        <v>0.18971409831137864</v>
      </c>
      <c r="G12" s="17">
        <f>D12*(1-F12)</f>
        <v>5.753029901989211</v>
      </c>
    </row>
    <row r="13" spans="1:7" ht="11.25" customHeight="1">
      <c r="A13" s="9">
        <v>11</v>
      </c>
      <c r="B13">
        <v>81959</v>
      </c>
      <c r="C13" t="s">
        <v>36</v>
      </c>
      <c r="D13">
        <v>7.3</v>
      </c>
      <c r="E13" s="19">
        <v>40850.024923033634</v>
      </c>
      <c r="F13" s="20">
        <f>MAX(0,(E13-E$62)/1*0.2)</f>
        <v>0</v>
      </c>
      <c r="G13" s="17">
        <f>D13*(1-F13)</f>
        <v>7.3</v>
      </c>
    </row>
    <row r="14" spans="1:7" ht="11.25" customHeight="1">
      <c r="A14" s="9">
        <v>12</v>
      </c>
      <c r="B14">
        <v>82530</v>
      </c>
      <c r="C14" t="s">
        <v>37</v>
      </c>
      <c r="D14">
        <v>0</v>
      </c>
      <c r="E14" s="19"/>
      <c r="F14" s="20">
        <f>MAX(0,(E14-E$62)/1*0.2)</f>
        <v>0</v>
      </c>
      <c r="G14" s="17">
        <f>D14*(1-F14)</f>
        <v>0</v>
      </c>
    </row>
    <row r="15" spans="1:7" ht="11.25" customHeight="1">
      <c r="A15" s="9">
        <v>13</v>
      </c>
      <c r="B15">
        <v>82626</v>
      </c>
      <c r="C15" t="s">
        <v>38</v>
      </c>
      <c r="D15" s="21">
        <v>6</v>
      </c>
      <c r="E15" s="19">
        <v>40854.67901540605</v>
      </c>
      <c r="F15" s="20">
        <f>MAX(0,(E15-E$62)/1*0.2)</f>
        <v>0</v>
      </c>
      <c r="G15" s="17">
        <f>D15*(1-F15)</f>
        <v>6</v>
      </c>
    </row>
    <row r="16" spans="1:7" ht="11.25" customHeight="1">
      <c r="A16" s="9">
        <v>14</v>
      </c>
      <c r="B16">
        <v>82916</v>
      </c>
      <c r="C16" t="s">
        <v>39</v>
      </c>
      <c r="D16" s="21">
        <v>7.2</v>
      </c>
      <c r="E16" s="19">
        <v>40856.63477470761</v>
      </c>
      <c r="F16" s="20">
        <f>MAX(0,(E16-E$62)/1*0.2)</f>
        <v>0</v>
      </c>
      <c r="G16" s="17">
        <f>D16*(1-F16)</f>
        <v>7.2</v>
      </c>
    </row>
    <row r="17" spans="1:7" ht="11.25" customHeight="1">
      <c r="A17" s="9">
        <v>15</v>
      </c>
      <c r="B17">
        <v>83083</v>
      </c>
      <c r="C17" t="s">
        <v>40</v>
      </c>
      <c r="D17">
        <v>0</v>
      </c>
      <c r="E17" s="19"/>
      <c r="F17" s="20">
        <f>MAX(0,(E17-E$62)/1*0.2)</f>
        <v>0</v>
      </c>
      <c r="G17" s="17">
        <f>D17*(1-F17)</f>
        <v>0</v>
      </c>
    </row>
    <row r="18" spans="1:7" ht="11.25" customHeight="1">
      <c r="A18" s="9">
        <v>16</v>
      </c>
      <c r="B18">
        <v>83796</v>
      </c>
      <c r="C18" t="s">
        <v>41</v>
      </c>
      <c r="D18" s="21">
        <v>0</v>
      </c>
      <c r="E18" s="19"/>
      <c r="F18" s="20">
        <f>MAX(0,(E18-E$62)/1*0.2)</f>
        <v>0</v>
      </c>
      <c r="G18" s="17">
        <f>D18*(1-F18)</f>
        <v>0</v>
      </c>
    </row>
    <row r="19" spans="1:7" ht="11.25" customHeight="1">
      <c r="A19" s="9">
        <v>17</v>
      </c>
      <c r="B19">
        <v>84095</v>
      </c>
      <c r="C19" t="s">
        <v>42</v>
      </c>
      <c r="D19" s="21">
        <v>4.3</v>
      </c>
      <c r="E19" s="19">
        <v>40855.163991031506</v>
      </c>
      <c r="F19" s="20">
        <f>MAX(0,(E19-E$62)/1*0.2)</f>
        <v>0</v>
      </c>
      <c r="G19" s="17">
        <f>D19*(1-F19)</f>
        <v>4.3</v>
      </c>
    </row>
    <row r="20" spans="1:7" ht="11.25" customHeight="1">
      <c r="A20" s="9">
        <v>18</v>
      </c>
      <c r="B20">
        <v>90394</v>
      </c>
      <c r="C20" t="s">
        <v>43</v>
      </c>
      <c r="D20" s="21">
        <v>7.2</v>
      </c>
      <c r="E20" s="19">
        <v>40855.87913672032</v>
      </c>
      <c r="F20" s="20">
        <f>MAX(0,(E20-E$62)/1*0.2)</f>
        <v>0</v>
      </c>
      <c r="G20" s="17">
        <f>D20*(1-F20)</f>
        <v>7.2</v>
      </c>
    </row>
    <row r="21" spans="1:7" ht="11.25" customHeight="1">
      <c r="A21" s="9">
        <v>19</v>
      </c>
      <c r="B21">
        <v>90589</v>
      </c>
      <c r="C21" t="s">
        <v>44</v>
      </c>
      <c r="D21" s="21">
        <v>0</v>
      </c>
      <c r="E21" s="19"/>
      <c r="F21" s="20">
        <f>MAX(0,(E21-E$62)/1*0.2)</f>
        <v>0</v>
      </c>
      <c r="G21" s="17">
        <f>D21*(1-F21)</f>
        <v>0</v>
      </c>
    </row>
    <row r="22" spans="1:7" ht="11.25" customHeight="1">
      <c r="A22" s="9">
        <v>20</v>
      </c>
      <c r="B22">
        <v>90811</v>
      </c>
      <c r="C22" t="s">
        <v>45</v>
      </c>
      <c r="D22">
        <v>7.4</v>
      </c>
      <c r="E22" s="19">
        <v>40857.03275598164</v>
      </c>
      <c r="F22" s="20">
        <f>MAX(0,(E22-E$62)/1*0.2)</f>
        <v>0</v>
      </c>
      <c r="G22" s="17">
        <f>D22*(1-F22)</f>
        <v>7.4</v>
      </c>
    </row>
    <row r="23" spans="1:7" ht="11.25" customHeight="1">
      <c r="A23" s="9">
        <v>21</v>
      </c>
      <c r="B23">
        <v>90815</v>
      </c>
      <c r="C23" t="s">
        <v>46</v>
      </c>
      <c r="D23" s="21">
        <v>7.1</v>
      </c>
      <c r="E23" s="19">
        <v>40855.78332734569</v>
      </c>
      <c r="F23" s="20">
        <f>MAX(0,(E23-E$62)/1*0.2)</f>
        <v>0</v>
      </c>
      <c r="G23" s="17">
        <f>D23*(1-F23)</f>
        <v>7.1</v>
      </c>
    </row>
    <row r="24" spans="1:7" ht="11.25" customHeight="1">
      <c r="A24" s="9">
        <v>22</v>
      </c>
      <c r="B24">
        <v>90837</v>
      </c>
      <c r="C24" t="s">
        <v>48</v>
      </c>
      <c r="D24" s="21">
        <v>6.7</v>
      </c>
      <c r="E24" s="19">
        <v>40849.77647657126</v>
      </c>
      <c r="F24" s="20">
        <f>MAX(0,(E24-E$62)/1*0.2)</f>
        <v>0</v>
      </c>
      <c r="G24" s="17">
        <f>D24*(1-F24)</f>
        <v>6.7</v>
      </c>
    </row>
    <row r="25" spans="1:7" ht="11.25" customHeight="1">
      <c r="A25" s="9">
        <v>23</v>
      </c>
      <c r="B25">
        <v>90904</v>
      </c>
      <c r="C25" t="s">
        <v>49</v>
      </c>
      <c r="D25" s="21">
        <v>4.6</v>
      </c>
      <c r="E25" s="19">
        <v>40857.089375562755</v>
      </c>
      <c r="F25" s="20">
        <f>MAX(0,(E25-E$62)/1*0.2)</f>
        <v>0.0012084458838216962</v>
      </c>
      <c r="G25" s="17">
        <f>D25*(1-F25)</f>
        <v>4.594441148934419</v>
      </c>
    </row>
    <row r="26" spans="1:7" ht="11.25" customHeight="1">
      <c r="A26" s="9">
        <v>24</v>
      </c>
      <c r="B26">
        <v>91118</v>
      </c>
      <c r="C26" t="s">
        <v>50</v>
      </c>
      <c r="D26">
        <v>9.6</v>
      </c>
      <c r="E26" s="19">
        <v>40857.02007272319</v>
      </c>
      <c r="F26" s="20">
        <f>MAX(0,(E26-E$62)/1*0.2)</f>
        <v>0</v>
      </c>
      <c r="G26" s="17">
        <f>D26*(1-F26)</f>
        <v>9.6</v>
      </c>
    </row>
    <row r="27" spans="1:7" ht="11.25" customHeight="1">
      <c r="A27" s="9">
        <v>25</v>
      </c>
      <c r="B27">
        <v>91155</v>
      </c>
      <c r="C27" t="s">
        <v>51</v>
      </c>
      <c r="D27" s="21">
        <v>7.1</v>
      </c>
      <c r="E27" s="19">
        <v>40856.46796957832</v>
      </c>
      <c r="F27" s="20">
        <f>MAX(0,(E27-E$62)/1*0.2)</f>
        <v>0</v>
      </c>
      <c r="G27" s="17">
        <f>D27*(1-F27)</f>
        <v>7.1</v>
      </c>
    </row>
    <row r="28" spans="1:7" ht="11.25" customHeight="1">
      <c r="A28" s="9">
        <v>26</v>
      </c>
      <c r="B28">
        <v>91241</v>
      </c>
      <c r="C28" t="s">
        <v>52</v>
      </c>
      <c r="D28" s="21">
        <v>6.5</v>
      </c>
      <c r="E28" s="19">
        <v>40853.50254489845</v>
      </c>
      <c r="F28" s="20">
        <f>MAX(0,(E28-E$62)/1*0.2)</f>
        <v>0</v>
      </c>
      <c r="G28" s="17">
        <f>D28*(1-F28)</f>
        <v>6.5</v>
      </c>
    </row>
    <row r="29" spans="1:7" ht="11.25" customHeight="1">
      <c r="A29" s="9">
        <v>27</v>
      </c>
      <c r="B29">
        <v>91252</v>
      </c>
      <c r="C29" t="s">
        <v>53</v>
      </c>
      <c r="D29" s="21">
        <v>6.4</v>
      </c>
      <c r="E29" s="19">
        <v>40856.61292180525</v>
      </c>
      <c r="F29" s="20">
        <f>MAX(0,(E29-E$62)/1*0.2)</f>
        <v>0</v>
      </c>
      <c r="G29" s="17">
        <f>D29*(1-F29)</f>
        <v>6.4</v>
      </c>
    </row>
    <row r="30" spans="1:7" ht="11.25" customHeight="1">
      <c r="A30" s="9">
        <v>28</v>
      </c>
      <c r="B30">
        <v>91472</v>
      </c>
      <c r="C30" t="s">
        <v>54</v>
      </c>
      <c r="D30" s="21">
        <v>7.4</v>
      </c>
      <c r="E30" s="19">
        <v>40854.696484609216</v>
      </c>
      <c r="F30" s="20">
        <f>MAX(0,(E30-E$62)/1*0.2)</f>
        <v>0</v>
      </c>
      <c r="G30" s="17">
        <f>D30*(1-F30)</f>
        <v>7.4</v>
      </c>
    </row>
    <row r="31" spans="1:7" ht="12.75">
      <c r="A31" s="9">
        <v>29</v>
      </c>
      <c r="B31">
        <v>91541</v>
      </c>
      <c r="C31" t="s">
        <v>55</v>
      </c>
      <c r="D31">
        <v>6.3</v>
      </c>
      <c r="E31" s="19">
        <v>40848.04977505527</v>
      </c>
      <c r="F31" s="20">
        <f>MAX(0,(E31-E$62)/1*0.2)</f>
        <v>0</v>
      </c>
      <c r="G31" s="17">
        <f>D31*(1-F31)</f>
        <v>6.3</v>
      </c>
    </row>
    <row r="32" spans="1:7" ht="12.75">
      <c r="A32" s="9">
        <v>30</v>
      </c>
      <c r="B32">
        <v>91554</v>
      </c>
      <c r="C32" t="s">
        <v>56</v>
      </c>
      <c r="D32">
        <v>6.7</v>
      </c>
      <c r="E32" s="19">
        <v>40855.85830746959</v>
      </c>
      <c r="F32" s="20">
        <f>MAX(0,(E32-E$62)/1*0.2)</f>
        <v>0</v>
      </c>
      <c r="G32" s="17">
        <f>D32*(1-F32)</f>
        <v>6.7</v>
      </c>
    </row>
    <row r="33" spans="1:7" ht="12.75">
      <c r="A33" s="9">
        <v>31</v>
      </c>
      <c r="B33">
        <v>92179</v>
      </c>
      <c r="C33" t="s">
        <v>57</v>
      </c>
      <c r="D33">
        <v>10</v>
      </c>
      <c r="E33" s="19">
        <v>40857.054779153565</v>
      </c>
      <c r="F33" s="20">
        <f>MAX(0,(E33-E$62)/1*0.2)</f>
        <v>0</v>
      </c>
      <c r="G33" s="17">
        <f>D33*(1-F33)</f>
        <v>10</v>
      </c>
    </row>
    <row r="34" spans="1:7" ht="12.75">
      <c r="A34" s="9">
        <v>32</v>
      </c>
      <c r="B34">
        <v>92875</v>
      </c>
      <c r="C34" t="s">
        <v>58</v>
      </c>
      <c r="D34">
        <v>6.2</v>
      </c>
      <c r="E34" s="19">
        <v>40854.52307461962</v>
      </c>
      <c r="F34" s="20">
        <f>MAX(0,(E34-E$62)/1*0.2)</f>
        <v>0</v>
      </c>
      <c r="G34" s="17">
        <f>D34*(1-F34)</f>
        <v>6.2</v>
      </c>
    </row>
    <row r="35" spans="1:7" ht="12.75">
      <c r="A35" s="9">
        <v>33</v>
      </c>
      <c r="B35">
        <v>93234</v>
      </c>
      <c r="C35" t="s">
        <v>59</v>
      </c>
      <c r="D35">
        <v>7</v>
      </c>
      <c r="E35" s="19">
        <v>40821.15699189734</v>
      </c>
      <c r="F35" s="20">
        <f>MAX(0,(E35-E$62)/1*0.2)</f>
        <v>0</v>
      </c>
      <c r="G35" s="17">
        <f>D35*(1-F35)</f>
        <v>7</v>
      </c>
    </row>
    <row r="36" spans="1:7" ht="12.75">
      <c r="A36" s="9">
        <v>34</v>
      </c>
      <c r="B36">
        <v>93391</v>
      </c>
      <c r="C36" t="s">
        <v>60</v>
      </c>
      <c r="D36">
        <v>7.1</v>
      </c>
      <c r="E36" s="19">
        <v>40849.887567592836</v>
      </c>
      <c r="F36" s="20">
        <f>MAX(0,(E36-E$62)/1*0.2)</f>
        <v>0</v>
      </c>
      <c r="G36" s="17">
        <f>D36*(1-F36)</f>
        <v>7.1</v>
      </c>
    </row>
    <row r="37" spans="1:7" ht="12.75">
      <c r="A37" s="9">
        <v>35</v>
      </c>
      <c r="B37">
        <v>93585</v>
      </c>
      <c r="C37" t="s">
        <v>61</v>
      </c>
      <c r="D37">
        <v>7.9</v>
      </c>
      <c r="E37" s="19">
        <v>40856.21630751977</v>
      </c>
      <c r="F37" s="20">
        <f>MAX(0,(E37-E$62)/1*0.2)</f>
        <v>0</v>
      </c>
      <c r="G37" s="17">
        <f>D37*(1-F37)</f>
        <v>7.9</v>
      </c>
    </row>
    <row r="38" spans="1:7" ht="12.75">
      <c r="A38" s="9">
        <v>36</v>
      </c>
      <c r="B38">
        <v>93717</v>
      </c>
      <c r="C38" t="s">
        <v>62</v>
      </c>
      <c r="D38">
        <v>7.4</v>
      </c>
      <c r="E38" s="19">
        <v>40858.792577646855</v>
      </c>
      <c r="F38" s="20">
        <f>MAX(0,(E38-E$62)/1*0.2)</f>
        <v>0.34184886270377324</v>
      </c>
      <c r="G38" s="17">
        <f>D38*(1-F38)</f>
        <v>4.870318415992078</v>
      </c>
    </row>
    <row r="39" spans="1:7" ht="12.75">
      <c r="A39" s="9">
        <v>37</v>
      </c>
      <c r="B39">
        <v>93742</v>
      </c>
      <c r="C39" t="s">
        <v>63</v>
      </c>
      <c r="D39">
        <v>9.5</v>
      </c>
      <c r="E39" s="19">
        <v>40857.01305210642</v>
      </c>
      <c r="F39" s="20">
        <f>MAX(0,(E39-E$62)/1*0.2)</f>
        <v>0</v>
      </c>
      <c r="G39" s="17">
        <f>D39*(1-F39)</f>
        <v>9.5</v>
      </c>
    </row>
    <row r="40" spans="1:7" ht="12.75">
      <c r="A40" s="9">
        <v>38</v>
      </c>
      <c r="B40">
        <v>93814</v>
      </c>
      <c r="C40" t="s">
        <v>64</v>
      </c>
      <c r="D40">
        <v>6.6</v>
      </c>
      <c r="E40" s="19">
        <v>40856.86824598167</v>
      </c>
      <c r="F40" s="20">
        <f>MAX(0,(E40-E$62)/1*0.2)</f>
        <v>0</v>
      </c>
      <c r="G40" s="17">
        <f>D40*(1-F40)</f>
        <v>6.6</v>
      </c>
    </row>
    <row r="41" spans="1:7" ht="12.75">
      <c r="A41" s="9">
        <v>39</v>
      </c>
      <c r="B41">
        <v>93863</v>
      </c>
      <c r="C41" t="s">
        <v>65</v>
      </c>
      <c r="D41">
        <v>0</v>
      </c>
      <c r="E41" s="19"/>
      <c r="F41" s="20">
        <f>MAX(0,(E41-E$62)/1*0.2)</f>
        <v>0</v>
      </c>
      <c r="G41" s="17">
        <f>D41*(1-F41)</f>
        <v>0</v>
      </c>
    </row>
    <row r="42" spans="1:7" ht="12.75">
      <c r="A42" s="9">
        <v>40</v>
      </c>
      <c r="B42">
        <v>94324</v>
      </c>
      <c r="C42" t="s">
        <v>66</v>
      </c>
      <c r="D42">
        <v>0</v>
      </c>
      <c r="E42" s="19"/>
      <c r="F42" s="20">
        <f>MAX(0,(E42-E$62)/1*0.2)</f>
        <v>0</v>
      </c>
      <c r="G42" s="17">
        <f>D42*(1-F42)</f>
        <v>0</v>
      </c>
    </row>
    <row r="43" spans="1:7" ht="12.75">
      <c r="A43" s="9">
        <v>41</v>
      </c>
      <c r="B43">
        <v>94364</v>
      </c>
      <c r="C43" t="s">
        <v>67</v>
      </c>
      <c r="D43">
        <v>0</v>
      </c>
      <c r="E43" s="19"/>
      <c r="F43" s="20">
        <f>MAX(0,(E43-E$62)/1*0.2)</f>
        <v>0</v>
      </c>
      <c r="G43" s="17">
        <f>D43*(1-F43)</f>
        <v>0</v>
      </c>
    </row>
    <row r="44" spans="1:7" ht="12.75">
      <c r="A44" s="9">
        <v>42</v>
      </c>
      <c r="B44">
        <v>94582</v>
      </c>
      <c r="C44" t="s">
        <v>68</v>
      </c>
      <c r="D44">
        <v>0</v>
      </c>
      <c r="E44" s="19"/>
      <c r="F44" s="20">
        <f>MAX(0,(E44-E$62)/1*0.2)</f>
        <v>0</v>
      </c>
      <c r="G44" s="17">
        <f>D44*(1-F44)</f>
        <v>0</v>
      </c>
    </row>
    <row r="45" spans="1:7" ht="12.75">
      <c r="A45" s="9">
        <v>43</v>
      </c>
      <c r="B45">
        <v>94763</v>
      </c>
      <c r="C45" t="s">
        <v>70</v>
      </c>
      <c r="D45">
        <v>6.9</v>
      </c>
      <c r="E45" s="19">
        <v>40852.777307099226</v>
      </c>
      <c r="F45" s="20">
        <f>MAX(0,(E45-E$62)/1*0.2)</f>
        <v>0</v>
      </c>
      <c r="G45" s="17">
        <f>D45*(1-F45)</f>
        <v>6.9</v>
      </c>
    </row>
    <row r="46" spans="1:7" ht="12.75">
      <c r="A46" s="9">
        <v>44</v>
      </c>
      <c r="B46">
        <v>94780</v>
      </c>
      <c r="C46" t="s">
        <v>71</v>
      </c>
      <c r="D46">
        <v>5.8</v>
      </c>
      <c r="E46" s="19">
        <v>40856.91012946322</v>
      </c>
      <c r="F46" s="20">
        <f>MAX(0,(E46-E$62)/1*0.2)</f>
        <v>0</v>
      </c>
      <c r="G46" s="17">
        <f>D46*(1-F46)</f>
        <v>5.8</v>
      </c>
    </row>
    <row r="47" spans="1:7" ht="12.75">
      <c r="A47" s="9">
        <v>45</v>
      </c>
      <c r="B47">
        <v>95029</v>
      </c>
      <c r="C47" t="s">
        <v>72</v>
      </c>
      <c r="D47">
        <v>6.5</v>
      </c>
      <c r="E47" s="19">
        <v>40857.8652659622</v>
      </c>
      <c r="F47" s="20">
        <f>MAX(0,(E47-E$62)/1*0.2)</f>
        <v>0.15638652577326867</v>
      </c>
      <c r="G47" s="17">
        <f>D47*(1-F47)</f>
        <v>5.483487582473754</v>
      </c>
    </row>
    <row r="48" spans="1:7" ht="12.75">
      <c r="A48" s="9">
        <v>46</v>
      </c>
      <c r="B48">
        <v>95100</v>
      </c>
      <c r="C48" t="s">
        <v>73</v>
      </c>
      <c r="D48">
        <v>6.7</v>
      </c>
      <c r="E48" s="19">
        <v>40852.858353411415</v>
      </c>
      <c r="F48" s="20">
        <f>MAX(0,(E48-E$62)/1*0.2)</f>
        <v>0</v>
      </c>
      <c r="G48" s="17">
        <f>D48*(1-F48)</f>
        <v>6.7</v>
      </c>
    </row>
    <row r="49" spans="1:7" ht="12.75">
      <c r="A49" s="9">
        <v>47</v>
      </c>
      <c r="B49">
        <v>95593</v>
      </c>
      <c r="C49" t="s">
        <v>74</v>
      </c>
      <c r="D49">
        <v>7</v>
      </c>
      <c r="E49" s="19">
        <v>40855.603297366</v>
      </c>
      <c r="F49" s="20">
        <f>MAX(0,(E49-E$62)/1*0.2)</f>
        <v>0</v>
      </c>
      <c r="G49" s="17">
        <f>D49*(1-F49)</f>
        <v>7</v>
      </c>
    </row>
    <row r="50" spans="1:7" ht="12.75">
      <c r="A50" s="9">
        <v>48</v>
      </c>
      <c r="B50">
        <v>95986</v>
      </c>
      <c r="C50" t="s">
        <v>75</v>
      </c>
      <c r="D50">
        <v>7</v>
      </c>
      <c r="E50" s="19">
        <v>40856.1149463872</v>
      </c>
      <c r="F50" s="20">
        <f>MAX(0,(E50-E$62)/1*0.2)</f>
        <v>0</v>
      </c>
      <c r="G50" s="17">
        <f>D50*(1-F50)</f>
        <v>7</v>
      </c>
    </row>
    <row r="51" spans="1:7" ht="12.75">
      <c r="A51" s="9">
        <v>49</v>
      </c>
      <c r="B51">
        <v>96859</v>
      </c>
      <c r="C51" t="s">
        <v>76</v>
      </c>
      <c r="D51">
        <v>6.9</v>
      </c>
      <c r="E51" s="19">
        <v>40854.796141323735</v>
      </c>
      <c r="F51" s="20">
        <f>MAX(0,(E51-E$62)/1*0.2)</f>
        <v>0</v>
      </c>
      <c r="G51" s="17">
        <f>D51*(1-F51)</f>
        <v>6.9</v>
      </c>
    </row>
    <row r="52" spans="1:7" ht="12.75">
      <c r="A52" s="9">
        <v>50</v>
      </c>
      <c r="B52">
        <v>97093</v>
      </c>
      <c r="C52" t="s">
        <v>77</v>
      </c>
      <c r="D52">
        <v>0</v>
      </c>
      <c r="E52" s="19"/>
      <c r="F52" s="20">
        <f>MAX(0,(E52-E$62)/1*0.2)</f>
        <v>0</v>
      </c>
      <c r="G52" s="17">
        <f>D52*(1-F52)</f>
        <v>0</v>
      </c>
    </row>
    <row r="53" spans="1:7" ht="12.75">
      <c r="A53" s="9">
        <v>51</v>
      </c>
      <c r="B53">
        <v>97272</v>
      </c>
      <c r="C53" t="s">
        <v>78</v>
      </c>
      <c r="D53">
        <v>7.3</v>
      </c>
      <c r="E53" s="19">
        <v>40856.9102552567</v>
      </c>
      <c r="F53" s="20">
        <f>MAX(0,(E53-E$62)/1*0.2)</f>
        <v>0</v>
      </c>
      <c r="G53" s="17">
        <f>D53*(1-F53)</f>
        <v>7.3</v>
      </c>
    </row>
    <row r="54" spans="1:7" ht="12.75">
      <c r="A54" s="9">
        <v>52</v>
      </c>
      <c r="B54">
        <v>97278</v>
      </c>
      <c r="C54" t="s">
        <v>79</v>
      </c>
      <c r="D54">
        <v>6.9</v>
      </c>
      <c r="E54" s="19">
        <v>40856.91459702183</v>
      </c>
      <c r="F54" s="20">
        <f>MAX(0,(E54-E$62)/1*0.2)</f>
        <v>0</v>
      </c>
      <c r="G54" s="17">
        <f>D54*(1-F54)</f>
        <v>6.9</v>
      </c>
    </row>
    <row r="55" spans="1:7" ht="12.75">
      <c r="A55" s="9">
        <v>53</v>
      </c>
      <c r="B55">
        <v>97279</v>
      </c>
      <c r="C55" t="s">
        <v>80</v>
      </c>
      <c r="D55">
        <v>6.2</v>
      </c>
      <c r="E55" s="19">
        <v>40856.51612543473</v>
      </c>
      <c r="F55" s="20">
        <f>MAX(0,(E55-E$62)/1*0.2)</f>
        <v>0</v>
      </c>
      <c r="G55" s="17">
        <f>D55*(1-F55)</f>
        <v>6.2</v>
      </c>
    </row>
    <row r="56" spans="1:7" ht="12.75">
      <c r="A56" s="9">
        <v>54</v>
      </c>
      <c r="B56">
        <v>97684</v>
      </c>
      <c r="C56" t="s">
        <v>81</v>
      </c>
      <c r="D56">
        <v>0</v>
      </c>
      <c r="E56" s="19"/>
      <c r="F56" s="20">
        <f>MAX(0,(E56-E$62)/1*0.2)</f>
        <v>0</v>
      </c>
      <c r="G56" s="17">
        <f>D56*(1-F56)</f>
        <v>0</v>
      </c>
    </row>
    <row r="57" spans="1:7" ht="12.75">
      <c r="A57" s="9">
        <v>55</v>
      </c>
      <c r="B57">
        <v>103167</v>
      </c>
      <c r="C57" t="s">
        <v>82</v>
      </c>
      <c r="D57">
        <v>9.5</v>
      </c>
      <c r="E57" s="19">
        <v>40856.91807623114</v>
      </c>
      <c r="F57" s="20">
        <f>MAX(0,(E57-E$62)/1*0.2)</f>
        <v>0</v>
      </c>
      <c r="G57" s="17">
        <f>D57*(1-F57)</f>
        <v>9.5</v>
      </c>
    </row>
    <row r="58" spans="1:7" ht="12.75">
      <c r="A58" s="9">
        <v>56</v>
      </c>
      <c r="B58">
        <v>42255</v>
      </c>
      <c r="C58" t="s">
        <v>83</v>
      </c>
      <c r="D58">
        <v>0</v>
      </c>
      <c r="E58" s="19"/>
      <c r="F58" s="20">
        <f>MAX(0,(E58-E$62)/1*0.2)</f>
        <v>0</v>
      </c>
      <c r="G58" s="17">
        <f>D58*(1-F58)</f>
        <v>0</v>
      </c>
    </row>
    <row r="59" spans="1:7" ht="12.75">
      <c r="A59" s="9">
        <v>57</v>
      </c>
      <c r="B59">
        <v>43636</v>
      </c>
      <c r="C59" t="s">
        <v>84</v>
      </c>
      <c r="D59">
        <v>4.2</v>
      </c>
      <c r="E59" s="19">
        <v>40857.708850805335</v>
      </c>
      <c r="F59" s="20">
        <f>MAX(0,(E59-E$62)/1*0.2)</f>
        <v>0.12510349439980928</v>
      </c>
      <c r="G59" s="17">
        <f>D59*(1-F59)</f>
        <v>3.674565323520801</v>
      </c>
    </row>
    <row r="60" spans="1:7" ht="12.75">
      <c r="A60" s="9">
        <v>58</v>
      </c>
      <c r="B60">
        <v>73990</v>
      </c>
      <c r="C60" s="11" t="s">
        <v>86</v>
      </c>
      <c r="D60">
        <v>7.4</v>
      </c>
      <c r="E60" s="19">
        <v>40855.64386132927</v>
      </c>
      <c r="F60" s="20">
        <f>MAX(0,(E60-E$62)/1*0.2)</f>
        <v>0</v>
      </c>
      <c r="G60" s="17">
        <f>D60*(1-F60)</f>
        <v>7.4</v>
      </c>
    </row>
    <row r="62" spans="4:6" ht="12">
      <c r="D62" s="15" t="s">
        <v>107</v>
      </c>
      <c r="E62" s="19">
        <v>40857.083333333336</v>
      </c>
      <c r="F62" s="22" t="s">
        <v>108</v>
      </c>
    </row>
    <row r="75" ht="23.25">
      <c r="E75" s="23">
        <v>40857.02007272319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Diniz</dc:creator>
  <cp:keywords/>
  <dc:description/>
  <cp:lastModifiedBy/>
  <dcterms:created xsi:type="dcterms:W3CDTF">2009-10-07T09:50:45Z</dcterms:created>
  <dcterms:modified xsi:type="dcterms:W3CDTF">2011-12-15T15:15:40Z</dcterms:modified>
  <cp:category/>
  <cp:version/>
  <cp:contentType/>
  <cp:contentStatus/>
  <cp:revision>235</cp:revision>
</cp:coreProperties>
</file>