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" activeTab="0"/>
  </bookViews>
  <sheets>
    <sheet name="Sheet1" sheetId="1" r:id="rId1"/>
    <sheet name="P1" sheetId="2" r:id="rId2"/>
    <sheet name="Camp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<sst xmlns="http://schemas.openxmlformats.org/spreadsheetml/2006/main" count="162" uniqueCount="70">
  <si>
    <t>MC336B</t>
  </si>
  <si>
    <t>2010s2</t>
  </si>
  <si>
    <t>Java</t>
  </si>
  <si>
    <t>Prolog</t>
  </si>
  <si>
    <t>Lisp</t>
  </si>
  <si>
    <t>Projeto</t>
  </si>
  <si>
    <t>Provas</t>
  </si>
  <si>
    <t>Aproveit.</t>
  </si>
  <si>
    <t>Exame</t>
  </si>
  <si>
    <t>Final</t>
  </si>
  <si>
    <t>Numero</t>
  </si>
  <si>
    <t>RA</t>
  </si>
  <si>
    <t>Nome</t>
  </si>
  <si>
    <t>Curso</t>
  </si>
  <si>
    <t>Nível</t>
  </si>
  <si>
    <t>Mod.</t>
  </si>
  <si>
    <t>PE1</t>
  </si>
  <si>
    <t>PE2</t>
  </si>
  <si>
    <t>PE3</t>
  </si>
  <si>
    <t>PP</t>
  </si>
  <si>
    <t>PE</t>
  </si>
  <si>
    <t>NA</t>
  </si>
  <si>
    <t>NE</t>
  </si>
  <si>
    <t>NF</t>
  </si>
  <si>
    <t xml:space="preserve">    Olívio de Almeida Vieira </t>
  </si>
  <si>
    <t>G</t>
  </si>
  <si>
    <t xml:space="preserve">    Fábio Gomes Carneiro </t>
  </si>
  <si>
    <t xml:space="preserve">    Samuel Araújo </t>
  </si>
  <si>
    <t xml:space="preserve">    David de Jesus Santos </t>
  </si>
  <si>
    <t xml:space="preserve">    Emílio Cardoso Salomão </t>
  </si>
  <si>
    <t xml:space="preserve">    João da Costa Britto Neto </t>
  </si>
  <si>
    <t xml:space="preserve">    João Leandro de Brito Neto </t>
  </si>
  <si>
    <t xml:space="preserve">    André de Souza Bonna </t>
  </si>
  <si>
    <t>AA</t>
  </si>
  <si>
    <t xml:space="preserve">    Pedro Henrique Pimentel </t>
  </si>
  <si>
    <t xml:space="preserve">    Raphael de Oliveira Costa Danella </t>
  </si>
  <si>
    <t>AB</t>
  </si>
  <si>
    <t xml:space="preserve">    Marcel Cardoso Mayeyra </t>
  </si>
  <si>
    <t xml:space="preserve">    Diego Henrique Rigatto </t>
  </si>
  <si>
    <t xml:space="preserve">    Diego Alcazar Carneiro Leão </t>
  </si>
  <si>
    <t xml:space="preserve">    Fernando Ferraretto Silva </t>
  </si>
  <si>
    <t xml:space="preserve">    João Pedro Monteiro de Mendonça </t>
  </si>
  <si>
    <t xml:space="preserve">    Lucas Baldasso </t>
  </si>
  <si>
    <t xml:space="preserve">    Marcello Rodrigues de Oliveira </t>
  </si>
  <si>
    <t xml:space="preserve">    Marcelo Lopes Moreira </t>
  </si>
  <si>
    <t xml:space="preserve">    Rafael Henrique Garcia </t>
  </si>
  <si>
    <t xml:space="preserve">    Wesley Martins Teles </t>
  </si>
  <si>
    <t xml:space="preserve">    Nilson Bernardo Pereira </t>
  </si>
  <si>
    <t xml:space="preserve">    Ricardo Esteves Borges </t>
  </si>
  <si>
    <t xml:space="preserve">    Thiago Gonçalves Soares </t>
  </si>
  <si>
    <t xml:space="preserve">    Victor Hugo Macedo da Silva </t>
  </si>
  <si>
    <t xml:space="preserve">    André Luís de Araujo Marques Leão </t>
  </si>
  <si>
    <t xml:space="preserve">    Leandro Bannwart Ambiel </t>
  </si>
  <si>
    <t xml:space="preserve">    Otavio Lins de Oliveira Neto </t>
  </si>
  <si>
    <t xml:space="preserve">    Pedro Henrique Eleutério Speranzini Tosi </t>
  </si>
  <si>
    <t>Média</t>
  </si>
  <si>
    <t>Presentes</t>
  </si>
  <si>
    <t>Nota</t>
  </si>
  <si>
    <t>Acertaram</t>
  </si>
  <si>
    <t>Erraram</t>
  </si>
  <si>
    <t>Não responderam</t>
  </si>
  <si>
    <t>Soma</t>
  </si>
  <si>
    <t>p log p</t>
  </si>
  <si>
    <t>Entropia</t>
  </si>
  <si>
    <t>Momento</t>
  </si>
  <si>
    <t>Atraso</t>
  </si>
  <si>
    <t>Bruta</t>
  </si>
  <si>
    <t>de Entrega</t>
  </si>
  <si>
    <t>%</t>
  </si>
  <si>
    <t>Líquida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</si>
</sst>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\ HH:MM"/>
    <numFmt numFmtId="168" formatCode="0.00%"/>
  </numFmts>
  <fonts count="6">
    <font>
      <sz val="10"/>
      <name val="Lohit Hind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2" borderId="0" xfId="0" applyFont="1" applyFill="1" applyAlignment="1">
      <alignment horizontal="center" wrapText="1"/>
    </xf>
    <xf numFmtId="164" fontId="3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Alignment="1">
      <alignment horizontal="left" wrapText="1"/>
    </xf>
    <xf numFmtId="164" fontId="4" fillId="2" borderId="0" xfId="0" applyFont="1" applyFill="1" applyAlignment="1">
      <alignment horizontal="center" wrapText="1"/>
    </xf>
    <xf numFmtId="164" fontId="4" fillId="2" borderId="0" xfId="0" applyFont="1" applyFill="1" applyAlignment="1">
      <alignment horizontal="left" wrapText="1"/>
    </xf>
    <xf numFmtId="164" fontId="4" fillId="2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165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V4">
            <v>1.5454545454545454</v>
          </cell>
        </row>
        <row r="5">
          <cell r="V5">
            <v>6.7272727272727275</v>
          </cell>
        </row>
        <row r="6">
          <cell r="V6">
            <v>5.090909090909091</v>
          </cell>
        </row>
        <row r="7">
          <cell r="V7">
            <v>1</v>
          </cell>
        </row>
        <row r="8">
          <cell r="V8">
            <v>2.3636363636363633</v>
          </cell>
        </row>
        <row r="9">
          <cell r="V9">
            <v>5.636363636363637</v>
          </cell>
        </row>
        <row r="10">
          <cell r="V10">
            <v>6.181818181818182</v>
          </cell>
        </row>
        <row r="11">
          <cell r="V11">
            <v>6.181818181818182</v>
          </cell>
        </row>
        <row r="12">
          <cell r="V12">
            <v>3.4545454545454546</v>
          </cell>
        </row>
        <row r="13">
          <cell r="V13">
            <v>6.7272727272727275</v>
          </cell>
        </row>
        <row r="14">
          <cell r="V14">
            <v>3.4545454545454546</v>
          </cell>
        </row>
        <row r="15">
          <cell r="V15">
            <v>7.2727272727272725</v>
          </cell>
        </row>
        <row r="16">
          <cell r="V16">
            <v>5.090909090909091</v>
          </cell>
        </row>
        <row r="17">
          <cell r="V17">
            <v>10</v>
          </cell>
        </row>
        <row r="18">
          <cell r="V18">
            <v>5.090909090909091</v>
          </cell>
        </row>
        <row r="19">
          <cell r="V19">
            <v>7.2727272727272725</v>
          </cell>
        </row>
        <row r="20">
          <cell r="V20">
            <v>8.90909090909091</v>
          </cell>
        </row>
        <row r="21">
          <cell r="V21">
            <v>4.545454545454545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C1">
      <selection activeCell="M10" sqref="M10"/>
    </sheetView>
  </sheetViews>
  <sheetFormatPr defaultColWidth="10.00390625" defaultRowHeight="12.75"/>
  <cols>
    <col min="1" max="1" width="8.50390625" style="1" customWidth="1"/>
    <col min="2" max="2" width="9.25390625" style="1" customWidth="1"/>
    <col min="3" max="3" width="35.125" style="1" customWidth="1"/>
    <col min="4" max="4" width="7.875" style="1" customWidth="1"/>
    <col min="5" max="5" width="6.375" style="1" customWidth="1"/>
    <col min="6" max="6" width="5.50390625" style="1" customWidth="1"/>
    <col min="7" max="7" width="10.50390625" style="2" customWidth="1"/>
    <col min="8" max="10" width="10.50390625" style="3" customWidth="1"/>
    <col min="11" max="11" width="10.50390625" style="2" customWidth="1"/>
    <col min="12" max="12" width="10.50390625" style="3" customWidth="1"/>
    <col min="13" max="13" width="8.875" style="2" customWidth="1"/>
    <col min="14" max="14" width="10.50390625" style="3" customWidth="1"/>
    <col min="15" max="16384" width="10.50390625" style="1" customWidth="1"/>
  </cols>
  <sheetData>
    <row r="1" spans="1:14" ht="12">
      <c r="A1" s="4" t="s">
        <v>0</v>
      </c>
      <c r="B1" s="4" t="s">
        <v>1</v>
      </c>
      <c r="C1" s="5"/>
      <c r="D1" s="4"/>
      <c r="E1" s="4"/>
      <c r="F1" s="6"/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</row>
    <row r="2" spans="1:14" ht="12">
      <c r="A2" s="4" t="s">
        <v>10</v>
      </c>
      <c r="B2" s="4" t="s">
        <v>11</v>
      </c>
      <c r="C2" s="8" t="s">
        <v>12</v>
      </c>
      <c r="D2" s="4" t="s">
        <v>13</v>
      </c>
      <c r="E2" s="4" t="s">
        <v>14</v>
      </c>
      <c r="F2" s="6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</row>
    <row r="3" spans="1:14" ht="12">
      <c r="A3" s="9">
        <v>1</v>
      </c>
      <c r="B3" s="9">
        <v>2259</v>
      </c>
      <c r="C3" s="10" t="s">
        <v>24</v>
      </c>
      <c r="D3" s="9">
        <v>49</v>
      </c>
      <c r="E3" s="9" t="s">
        <v>25</v>
      </c>
      <c r="F3" s="11"/>
      <c r="G3" s="12">
        <f>'P1'!V3</f>
      </c>
      <c r="H3" s="2"/>
      <c r="I3" s="2"/>
      <c r="J3" s="2"/>
      <c r="L3" s="2"/>
      <c r="N3" s="2"/>
    </row>
    <row r="4" spans="1:14" ht="12">
      <c r="A4" s="9">
        <v>2</v>
      </c>
      <c r="B4" s="9">
        <v>2966</v>
      </c>
      <c r="C4" s="10" t="s">
        <v>26</v>
      </c>
      <c r="D4" s="9">
        <v>49</v>
      </c>
      <c r="E4" s="9" t="s">
        <v>25</v>
      </c>
      <c r="F4" s="11"/>
      <c r="G4" s="12">
        <f>'P1'!V4</f>
      </c>
      <c r="H4" s="2"/>
      <c r="I4" s="2"/>
      <c r="J4" s="2"/>
      <c r="L4" s="2"/>
      <c r="N4" s="2"/>
    </row>
    <row r="5" spans="1:14" ht="12">
      <c r="A5" s="9">
        <v>3</v>
      </c>
      <c r="B5" s="9">
        <v>46422</v>
      </c>
      <c r="C5" s="10" t="s">
        <v>27</v>
      </c>
      <c r="D5" s="9">
        <v>49</v>
      </c>
      <c r="E5" s="9" t="s">
        <v>25</v>
      </c>
      <c r="F5" s="11"/>
      <c r="G5" s="12">
        <f>'P1'!V5</f>
      </c>
      <c r="H5" s="2"/>
      <c r="I5" s="2"/>
      <c r="J5" s="2"/>
      <c r="L5" s="2"/>
      <c r="N5" s="2"/>
    </row>
    <row r="6" spans="1:14" ht="12">
      <c r="A6" s="9">
        <v>4</v>
      </c>
      <c r="B6" s="9">
        <v>60071</v>
      </c>
      <c r="C6" s="10" t="s">
        <v>28</v>
      </c>
      <c r="D6" s="9">
        <v>49</v>
      </c>
      <c r="E6" s="9" t="s">
        <v>25</v>
      </c>
      <c r="F6" s="9"/>
      <c r="G6" s="12">
        <f>'P1'!V6</f>
        <v>2.5</v>
      </c>
      <c r="H6" s="2">
        <v>0.5</v>
      </c>
      <c r="I6" s="2"/>
      <c r="J6" s="2"/>
      <c r="K6" s="2">
        <f>(G6+H6+I6)/3</f>
        <v>1</v>
      </c>
      <c r="L6" s="2">
        <f>0.3*J6+0.7*K6</f>
        <v>0.7000000000000001</v>
      </c>
      <c r="N6" s="2">
        <f>IF(AND(L6&gt;=5,G6&gt;=4,H6&gt;=4,I6&gt;=4),L6,(L6+M6)/2)</f>
        <v>0.35000000000000003</v>
      </c>
    </row>
    <row r="7" spans="1:14" ht="12">
      <c r="A7" s="9">
        <v>5</v>
      </c>
      <c r="B7" s="9">
        <v>60377</v>
      </c>
      <c r="C7" s="10" t="s">
        <v>29</v>
      </c>
      <c r="D7" s="9">
        <v>49</v>
      </c>
      <c r="E7" s="9" t="s">
        <v>25</v>
      </c>
      <c r="F7" s="11"/>
      <c r="G7" s="12">
        <f>'P1'!V7</f>
        <v>5.5</v>
      </c>
      <c r="H7" s="2">
        <v>8.25</v>
      </c>
      <c r="I7" s="2">
        <v>4.5</v>
      </c>
      <c r="J7" s="2">
        <f>Camp!G7</f>
        <v>2.0612121212097754</v>
      </c>
      <c r="K7" s="2">
        <f>(G7+H7+I7)/3</f>
        <v>6.083333333333333</v>
      </c>
      <c r="L7" s="2">
        <v>5</v>
      </c>
      <c r="N7" s="2">
        <f>IF(AND(L7&gt;=5,G7&gt;=4,H7&gt;=4,I7&gt;=4),L7,(L7+M7)/2)</f>
        <v>5</v>
      </c>
    </row>
    <row r="8" spans="1:14" ht="12">
      <c r="A8" s="9">
        <v>6</v>
      </c>
      <c r="B8" s="9">
        <v>61688</v>
      </c>
      <c r="C8" s="10" t="s">
        <v>30</v>
      </c>
      <c r="D8" s="9">
        <v>49</v>
      </c>
      <c r="E8" s="9" t="s">
        <v>25</v>
      </c>
      <c r="F8" s="11"/>
      <c r="G8" s="12">
        <v>6</v>
      </c>
      <c r="H8" s="2">
        <v>5.75</v>
      </c>
      <c r="I8" s="2">
        <v>7.5</v>
      </c>
      <c r="J8" s="2">
        <f>Camp!G8</f>
        <v>6.181818181818182</v>
      </c>
      <c r="K8" s="2">
        <f>(G8+H8+I8)/3</f>
        <v>6.416666666666667</v>
      </c>
      <c r="L8" s="2">
        <f>0.3*J8+0.7*K8</f>
        <v>6.346212121212122</v>
      </c>
      <c r="N8" s="2">
        <f>IF(AND(L8&gt;=5,G8&gt;=4,H8&gt;=4,I8&gt;=4),L8,(L8+M8)/2)</f>
        <v>6.346212121212122</v>
      </c>
    </row>
    <row r="9" spans="1:14" ht="12">
      <c r="A9" s="9">
        <v>7</v>
      </c>
      <c r="B9" s="9">
        <v>61710</v>
      </c>
      <c r="C9" s="10" t="s">
        <v>31</v>
      </c>
      <c r="D9" s="9">
        <v>49</v>
      </c>
      <c r="E9" s="9" t="s">
        <v>25</v>
      </c>
      <c r="F9" s="9"/>
      <c r="G9" s="12">
        <f>'P1'!V9</f>
        <v>7.5</v>
      </c>
      <c r="H9" s="2">
        <v>4.5</v>
      </c>
      <c r="I9" s="2">
        <v>3.5</v>
      </c>
      <c r="J9" s="2">
        <f>Camp!G9</f>
        <v>3.58767676767364</v>
      </c>
      <c r="K9" s="2">
        <f>(G9+H9+I9)/3</f>
        <v>5.166666666666667</v>
      </c>
      <c r="L9" s="2">
        <f>0.3*J9+0.7*K9</f>
        <v>4.69296969696876</v>
      </c>
      <c r="M9" s="2">
        <v>7</v>
      </c>
      <c r="N9" s="2">
        <f>IF(AND(L9&gt;=5,G9&gt;=4,H9&gt;=4,I9&gt;=4),L9,(L9+M9)/2)</f>
        <v>5.84648484848438</v>
      </c>
    </row>
    <row r="10" spans="1:14" ht="12">
      <c r="A10" s="9">
        <v>8</v>
      </c>
      <c r="B10" s="9">
        <v>70144</v>
      </c>
      <c r="C10" s="10" t="s">
        <v>32</v>
      </c>
      <c r="D10" s="9">
        <v>34</v>
      </c>
      <c r="E10" s="9" t="s">
        <v>25</v>
      </c>
      <c r="F10" s="9" t="s">
        <v>33</v>
      </c>
      <c r="G10" s="12">
        <f>'P1'!V10</f>
        <v>7</v>
      </c>
      <c r="H10" s="2">
        <v>7.5</v>
      </c>
      <c r="I10" s="2">
        <v>6.5</v>
      </c>
      <c r="J10" s="2">
        <f>Camp!G10</f>
        <v>5.090909090909091</v>
      </c>
      <c r="K10" s="2">
        <f>(G10+H10+I10)/3</f>
        <v>7</v>
      </c>
      <c r="L10" s="2">
        <f>0.3*J10+0.7*K10</f>
        <v>6.427272727272728</v>
      </c>
      <c r="N10" s="2">
        <f>IF(AND(L10&gt;=5,G10&gt;=4,H10&gt;=4,I10&gt;=4),L10,(L10+M10)/2)</f>
        <v>6.427272727272728</v>
      </c>
    </row>
    <row r="11" spans="1:14" ht="12">
      <c r="A11" s="9">
        <v>9</v>
      </c>
      <c r="B11" s="9">
        <v>72079</v>
      </c>
      <c r="C11" s="10" t="s">
        <v>34</v>
      </c>
      <c r="D11" s="9">
        <v>34</v>
      </c>
      <c r="E11" s="9" t="s">
        <v>25</v>
      </c>
      <c r="F11" s="11" t="s">
        <v>33</v>
      </c>
      <c r="G11" s="12">
        <f>'P1'!V11</f>
        <v>5.5</v>
      </c>
      <c r="H11" s="2"/>
      <c r="I11" s="2">
        <v>5</v>
      </c>
      <c r="J11" s="2"/>
      <c r="K11" s="2">
        <f>(G11+H11+I11)/3</f>
        <v>3.5</v>
      </c>
      <c r="L11" s="2">
        <f>0.3*J11+0.7*K11</f>
        <v>2.45</v>
      </c>
      <c r="M11" s="2">
        <v>9.5</v>
      </c>
      <c r="N11" s="2">
        <f>IF(AND(L11&gt;=5,G11&gt;=4,H11&gt;=4,I11&gt;=4),L11,(L11+M11)/2)</f>
        <v>5.975</v>
      </c>
    </row>
    <row r="12" spans="1:14" ht="12">
      <c r="A12" s="9">
        <v>10</v>
      </c>
      <c r="B12" s="9">
        <v>72197</v>
      </c>
      <c r="C12" s="10" t="s">
        <v>35</v>
      </c>
      <c r="D12" s="9">
        <v>34</v>
      </c>
      <c r="E12" s="9" t="s">
        <v>25</v>
      </c>
      <c r="F12" s="11" t="s">
        <v>36</v>
      </c>
      <c r="G12" s="12">
        <f>'P1'!V12</f>
        <v>5.5</v>
      </c>
      <c r="H12" s="2">
        <v>5.75</v>
      </c>
      <c r="I12" s="2">
        <v>6.5</v>
      </c>
      <c r="J12" s="2">
        <f>Camp!G12</f>
        <v>5.090909090909091</v>
      </c>
      <c r="K12" s="2">
        <f>(G12+H12+I12)/3</f>
        <v>5.916666666666667</v>
      </c>
      <c r="L12" s="2">
        <f>0.3*J12+0.7*K12</f>
        <v>5.668939393939395</v>
      </c>
      <c r="N12" s="2">
        <f>IF(AND(L12&gt;=5,G12&gt;=4,H12&gt;=4,I12&gt;=4),L12,(L12+M12)/2)</f>
        <v>5.668939393939395</v>
      </c>
    </row>
    <row r="13" spans="1:14" ht="12">
      <c r="A13" s="9">
        <v>11</v>
      </c>
      <c r="B13" s="9">
        <v>73420</v>
      </c>
      <c r="C13" s="10" t="s">
        <v>37</v>
      </c>
      <c r="D13" s="9">
        <v>49</v>
      </c>
      <c r="E13" s="9" t="s">
        <v>25</v>
      </c>
      <c r="F13" s="9"/>
      <c r="G13" s="12">
        <f>'P1'!V13</f>
        <v>6</v>
      </c>
      <c r="H13" s="2">
        <v>1</v>
      </c>
      <c r="I13" s="2"/>
      <c r="J13" s="2"/>
      <c r="K13" s="2">
        <f>(G13+H13+I13)/3</f>
        <v>2.3333333333333335</v>
      </c>
      <c r="L13" s="2">
        <f>0.3*J13+0.7*K13</f>
        <v>1.6333333333333335</v>
      </c>
      <c r="N13" s="2">
        <f>IF(AND(L13&gt;=5,G13&gt;=4,H13&gt;=4,I13&gt;=4),L13,(L13+M13)/2)</f>
        <v>0.8166666666666668</v>
      </c>
    </row>
    <row r="14" spans="1:14" ht="12">
      <c r="A14" s="9">
        <v>12</v>
      </c>
      <c r="B14" s="9">
        <v>76222</v>
      </c>
      <c r="C14" s="10" t="s">
        <v>38</v>
      </c>
      <c r="D14" s="9">
        <v>49</v>
      </c>
      <c r="E14" s="9" t="s">
        <v>25</v>
      </c>
      <c r="F14" s="11"/>
      <c r="G14" s="12">
        <f>'P1'!V14</f>
        <v>2.5</v>
      </c>
      <c r="H14" s="2"/>
      <c r="I14" s="2"/>
      <c r="J14" s="2"/>
      <c r="K14" s="2">
        <f>(G14+H14+I14)/3</f>
        <v>0.8333333333333334</v>
      </c>
      <c r="L14" s="2">
        <f>0.3*J14+0.7*K14</f>
        <v>0.5833333333333334</v>
      </c>
      <c r="N14" s="2">
        <f>IF(AND(L14&gt;=5,G14&gt;=4,H14&gt;=4,I14&gt;=4),L14,(L14+M14)/2)</f>
        <v>0.2916666666666667</v>
      </c>
    </row>
    <row r="15" spans="1:14" ht="12">
      <c r="A15" s="9">
        <v>13</v>
      </c>
      <c r="B15" s="9">
        <v>81138</v>
      </c>
      <c r="C15" s="10" t="s">
        <v>39</v>
      </c>
      <c r="D15" s="9">
        <v>49</v>
      </c>
      <c r="E15" s="9" t="s">
        <v>25</v>
      </c>
      <c r="F15" s="11"/>
      <c r="G15" s="12">
        <f>'P1'!V15</f>
      </c>
      <c r="H15" s="2"/>
      <c r="I15" s="2"/>
      <c r="J15" s="2">
        <f>Camp!G15</f>
        <v>0.2813888888878864</v>
      </c>
      <c r="K15" s="2">
        <f>(G15+H15+I15)/3</f>
        <v>0</v>
      </c>
      <c r="L15" s="2">
        <f>0.3*J15+0.7*K15</f>
        <v>0.08441666666636592</v>
      </c>
      <c r="N15" s="2">
        <f>IF(AND(L15&gt;=5,G15&gt;=4,H15&gt;=4,I15&gt;=4),L15,(L15+M15)/2)</f>
        <v>0.04220833333318296</v>
      </c>
    </row>
    <row r="16" spans="1:14" ht="12">
      <c r="A16" s="9">
        <v>14</v>
      </c>
      <c r="B16" s="9">
        <v>81389</v>
      </c>
      <c r="C16" s="10" t="s">
        <v>40</v>
      </c>
      <c r="D16" s="9">
        <v>49</v>
      </c>
      <c r="E16" s="9" t="s">
        <v>25</v>
      </c>
      <c r="F16" s="11"/>
      <c r="G16" s="12">
        <f>'P1'!V16</f>
        <v>6.5</v>
      </c>
      <c r="H16" s="2">
        <v>7.25</v>
      </c>
      <c r="I16" s="2">
        <v>8</v>
      </c>
      <c r="J16" s="2">
        <f>Camp!G16</f>
        <v>8.90909090909091</v>
      </c>
      <c r="K16" s="2">
        <f>(G16+H16+I16)/3</f>
        <v>7.25</v>
      </c>
      <c r="L16" s="2">
        <f>0.3*J16+0.7*K16</f>
        <v>7.747727272727273</v>
      </c>
      <c r="N16" s="2">
        <f>IF(AND(L16&gt;=5,G16&gt;=4,H16&gt;=4,I16&gt;=4),L16,(L16+M16)/2)</f>
        <v>7.747727272727273</v>
      </c>
    </row>
    <row r="17" spans="1:14" ht="12">
      <c r="A17" s="9">
        <v>15</v>
      </c>
      <c r="B17" s="9">
        <v>81748</v>
      </c>
      <c r="C17" s="10" t="s">
        <v>41</v>
      </c>
      <c r="D17" s="9">
        <v>49</v>
      </c>
      <c r="E17" s="9" t="s">
        <v>25</v>
      </c>
      <c r="F17" s="11"/>
      <c r="G17" s="12">
        <f>'P1'!V17</f>
        <v>2.5</v>
      </c>
      <c r="H17" s="2"/>
      <c r="I17" s="2"/>
      <c r="J17" s="2"/>
      <c r="K17" s="2">
        <f>(G17+H17+I17)/3</f>
        <v>0.8333333333333334</v>
      </c>
      <c r="L17" s="2">
        <f>0.3*J17+0.7*K17</f>
        <v>0.5833333333333334</v>
      </c>
      <c r="N17" s="2">
        <f>IF(AND(L17&gt;=5,G17&gt;=4,H17&gt;=4,I17&gt;=4),L17,(L17+M17)/2)</f>
        <v>0.2916666666666667</v>
      </c>
    </row>
    <row r="18" spans="1:14" ht="12">
      <c r="A18" s="9">
        <v>16</v>
      </c>
      <c r="B18" s="9">
        <v>81959</v>
      </c>
      <c r="C18" s="10" t="s">
        <v>42</v>
      </c>
      <c r="D18" s="9">
        <v>49</v>
      </c>
      <c r="E18" s="9" t="s">
        <v>25</v>
      </c>
      <c r="F18" s="9"/>
      <c r="G18" s="12">
        <f>'P1'!V18</f>
        <v>3.5</v>
      </c>
      <c r="H18" s="2">
        <v>2</v>
      </c>
      <c r="I18" s="2"/>
      <c r="J18" s="2">
        <f>Camp!G18</f>
        <v>0.0403535353523859</v>
      </c>
      <c r="K18" s="2">
        <f>(G18+H18+I18)/3</f>
        <v>1.8333333333333333</v>
      </c>
      <c r="L18" s="2">
        <f>0.3*J18+0.7*K18</f>
        <v>1.2954393939390492</v>
      </c>
      <c r="N18" s="2">
        <f>IF(AND(L18&gt;=5,G18&gt;=4,H18&gt;=4,I18&gt;=4),L18,(L18+M18)/2)</f>
        <v>0.6477196969695246</v>
      </c>
    </row>
    <row r="19" spans="1:14" ht="12">
      <c r="A19" s="9">
        <v>17</v>
      </c>
      <c r="B19" s="9">
        <v>82100</v>
      </c>
      <c r="C19" s="10" t="s">
        <v>43</v>
      </c>
      <c r="D19" s="9">
        <v>49</v>
      </c>
      <c r="E19" s="9" t="s">
        <v>25</v>
      </c>
      <c r="F19" s="11"/>
      <c r="G19" s="12">
        <f>'P1'!V19</f>
        <v>7.5</v>
      </c>
      <c r="H19" s="2">
        <v>9</v>
      </c>
      <c r="I19" s="2">
        <v>8.5</v>
      </c>
      <c r="J19" s="2">
        <f>Camp!G19</f>
        <v>10</v>
      </c>
      <c r="K19" s="2">
        <f>(G19+H19+I19)/3</f>
        <v>8.333333333333334</v>
      </c>
      <c r="L19" s="2">
        <f>0.3*J19+0.7*K19</f>
        <v>8.833333333333334</v>
      </c>
      <c r="N19" s="2">
        <f>IF(AND(L19&gt;=5,G19&gt;=4,H19&gt;=4,I19&gt;=4),L19,(L19+M19)/2)</f>
        <v>8.833333333333334</v>
      </c>
    </row>
    <row r="20" spans="1:14" ht="12">
      <c r="A20" s="9">
        <v>18</v>
      </c>
      <c r="B20" s="9">
        <v>82118</v>
      </c>
      <c r="C20" s="10" t="s">
        <v>44</v>
      </c>
      <c r="D20" s="9">
        <v>49</v>
      </c>
      <c r="E20" s="9" t="s">
        <v>25</v>
      </c>
      <c r="F20" s="11"/>
      <c r="G20" s="12">
        <f>'P1'!V20</f>
        <v>6.5</v>
      </c>
      <c r="H20" s="2">
        <v>5.75</v>
      </c>
      <c r="I20" s="2">
        <v>8</v>
      </c>
      <c r="J20" s="2">
        <f>Camp!G20</f>
        <v>4.545454545454545</v>
      </c>
      <c r="K20" s="2">
        <f>(G20+H20+I20)/3</f>
        <v>6.75</v>
      </c>
      <c r="L20" s="2">
        <f>0.3*J20+0.7*K20</f>
        <v>6.088636363636365</v>
      </c>
      <c r="N20" s="2">
        <f>IF(AND(L20&gt;=5,G20&gt;=4,H20&gt;=4,I20&gt;=4),L20,(L20+M20)/2)</f>
        <v>6.088636363636365</v>
      </c>
    </row>
    <row r="21" spans="1:14" ht="12">
      <c r="A21" s="9">
        <v>19</v>
      </c>
      <c r="B21" s="9">
        <v>82550</v>
      </c>
      <c r="C21" s="10" t="s">
        <v>45</v>
      </c>
      <c r="D21" s="9">
        <v>49</v>
      </c>
      <c r="E21" s="9" t="s">
        <v>25</v>
      </c>
      <c r="F21" s="11"/>
      <c r="G21" s="12">
        <f>'P1'!V21</f>
        <v>5.5</v>
      </c>
      <c r="H21" s="2">
        <v>8.5</v>
      </c>
      <c r="I21" s="2">
        <v>4.5</v>
      </c>
      <c r="J21" s="2">
        <f>Camp!G21</f>
        <v>1.007499999999312</v>
      </c>
      <c r="K21" s="2">
        <f>(G21+H21+I21)/3</f>
        <v>6.166666666666667</v>
      </c>
      <c r="L21" s="2">
        <f>0.3*J21+0.7*K21</f>
        <v>4.618916666666461</v>
      </c>
      <c r="M21" s="2">
        <v>7</v>
      </c>
      <c r="N21" s="2">
        <f>IF(AND(L21&gt;=5,G21&gt;=4,H21&gt;=4,I21&gt;=4),L21,(L21+M21)/2)</f>
        <v>5.809458333333231</v>
      </c>
    </row>
    <row r="22" spans="1:14" ht="12">
      <c r="A22" s="9">
        <v>20</v>
      </c>
      <c r="B22" s="9">
        <v>83083</v>
      </c>
      <c r="C22" s="10" t="s">
        <v>46</v>
      </c>
      <c r="D22" s="9">
        <v>49</v>
      </c>
      <c r="E22" s="9" t="s">
        <v>25</v>
      </c>
      <c r="F22" s="11"/>
      <c r="G22" s="12">
        <f>'P1'!V22</f>
      </c>
      <c r="H22" s="2"/>
      <c r="I22" s="2"/>
      <c r="J22" s="2"/>
      <c r="K22" s="2">
        <f>(G22+H22+I22)/3</f>
        <v>0</v>
      </c>
      <c r="L22" s="2">
        <f>0.3*J22+0.7*K22</f>
        <v>0</v>
      </c>
      <c r="N22" s="2">
        <f>IF(AND(L22&gt;=5,G22&gt;=4,H22&gt;=4,I22&gt;=4),L22,(L22+M22)/2)</f>
        <v>0</v>
      </c>
    </row>
    <row r="23" spans="1:14" ht="12">
      <c r="A23" s="9">
        <v>21</v>
      </c>
      <c r="B23" s="9">
        <v>83960</v>
      </c>
      <c r="C23" s="10" t="s">
        <v>47</v>
      </c>
      <c r="D23" s="9">
        <v>49</v>
      </c>
      <c r="E23" s="9" t="s">
        <v>25</v>
      </c>
      <c r="F23" s="11"/>
      <c r="G23" s="12">
        <f>'P1'!V23</f>
        <v>7</v>
      </c>
      <c r="H23" s="2">
        <v>6.75</v>
      </c>
      <c r="I23" s="2">
        <v>9</v>
      </c>
      <c r="J23" s="2">
        <f>Camp!G23</f>
        <v>7.2727272727272725</v>
      </c>
      <c r="K23" s="2">
        <f>(G23+H23+I23)/3</f>
        <v>7.583333333333333</v>
      </c>
      <c r="L23" s="2">
        <f>0.3*J23+0.7*K23</f>
        <v>7.490151515151515</v>
      </c>
      <c r="N23" s="2">
        <f>IF(AND(L23&gt;=5,G23&gt;=4,H23&gt;=4,I23&gt;=4),L23,(L23+M23)/2)</f>
        <v>7.490151515151515</v>
      </c>
    </row>
    <row r="24" spans="1:14" ht="12">
      <c r="A24" s="9">
        <v>22</v>
      </c>
      <c r="B24" s="9">
        <v>84066</v>
      </c>
      <c r="C24" s="10" t="s">
        <v>48</v>
      </c>
      <c r="D24" s="9">
        <v>49</v>
      </c>
      <c r="E24" s="9" t="s">
        <v>25</v>
      </c>
      <c r="F24" s="11"/>
      <c r="G24" s="12">
        <f>'P1'!V24</f>
        <v>2.5</v>
      </c>
      <c r="H24" s="2">
        <v>6.5</v>
      </c>
      <c r="I24" s="2">
        <v>6.5</v>
      </c>
      <c r="J24" s="2">
        <f>Camp!G24</f>
        <v>6.181818181818182</v>
      </c>
      <c r="K24" s="2">
        <f>(G24+H24+I24)/3</f>
        <v>5.166666666666667</v>
      </c>
      <c r="L24" s="2">
        <f>0.3*J24+0.7*K24</f>
        <v>5.471212121212122</v>
      </c>
      <c r="M24" s="2">
        <v>8.5</v>
      </c>
      <c r="N24" s="2">
        <f>IF(AND(L24&gt;=5,G24&gt;=4,H24&gt;=4,I24&gt;=4),L24,(L24+M24)/2)</f>
        <v>6.985606060606061</v>
      </c>
    </row>
    <row r="25" spans="1:14" ht="12">
      <c r="A25" s="9">
        <v>23</v>
      </c>
      <c r="B25" s="9">
        <v>84162</v>
      </c>
      <c r="C25" s="10" t="s">
        <v>49</v>
      </c>
      <c r="D25" s="9">
        <v>49</v>
      </c>
      <c r="E25" s="9" t="s">
        <v>25</v>
      </c>
      <c r="F25" s="11"/>
      <c r="G25" s="12">
        <f>'P1'!V25</f>
        <v>2</v>
      </c>
      <c r="H25" s="2">
        <v>3.5</v>
      </c>
      <c r="I25" s="2">
        <v>0</v>
      </c>
      <c r="J25" s="2">
        <f>Camp!G25</f>
        <v>5.636363636363637</v>
      </c>
      <c r="K25" s="2">
        <f>(G25+H25+I25)/3</f>
        <v>1.8333333333333333</v>
      </c>
      <c r="L25" s="2">
        <f>0.3*J25+0.7*K25</f>
        <v>2.9742424242424246</v>
      </c>
      <c r="M25" s="2">
        <v>5</v>
      </c>
      <c r="N25" s="2">
        <f>IF(AND(L25&gt;=5,G25&gt;=4,H25&gt;=4,I25&gt;=4),L25,(L25+M25)/2)</f>
        <v>3.9871212121212123</v>
      </c>
    </row>
    <row r="26" spans="1:14" ht="12">
      <c r="A26" s="9">
        <v>24</v>
      </c>
      <c r="B26" s="9">
        <v>84189</v>
      </c>
      <c r="C26" s="10" t="s">
        <v>50</v>
      </c>
      <c r="D26" s="9">
        <v>49</v>
      </c>
      <c r="E26" s="9" t="s">
        <v>25</v>
      </c>
      <c r="F26" s="11"/>
      <c r="G26" s="12">
        <f>'P1'!V26</f>
        <v>5</v>
      </c>
      <c r="H26" s="2"/>
      <c r="I26" s="2"/>
      <c r="J26" s="2"/>
      <c r="K26" s="2">
        <f>(G26+H26+I26)/3</f>
        <v>1.6666666666666667</v>
      </c>
      <c r="L26" s="2">
        <f>0.3*J26+0.7*K26</f>
        <v>1.1666666666666667</v>
      </c>
      <c r="N26" s="2">
        <f>IF(AND(L26&gt;=5,G26&gt;=4,H26&gt;=4,I26&gt;=4),L26,(L26+M26)/2)</f>
        <v>0.5833333333333334</v>
      </c>
    </row>
    <row r="27" spans="1:14" ht="12">
      <c r="A27" s="9">
        <v>25</v>
      </c>
      <c r="B27" s="9">
        <v>84272</v>
      </c>
      <c r="C27" s="10" t="s">
        <v>51</v>
      </c>
      <c r="D27" s="9">
        <v>49</v>
      </c>
      <c r="E27" s="9" t="s">
        <v>25</v>
      </c>
      <c r="F27" s="11"/>
      <c r="G27" s="12">
        <f>'P1'!V27</f>
        <v>4.5</v>
      </c>
      <c r="H27" s="2">
        <v>6</v>
      </c>
      <c r="I27" s="2">
        <v>5</v>
      </c>
      <c r="J27" s="2">
        <f>Camp!G27</f>
        <v>6.7272727272727275</v>
      </c>
      <c r="K27" s="2">
        <f>(G27+H27+I27)/3</f>
        <v>5.166666666666667</v>
      </c>
      <c r="L27" s="2">
        <f>0.3*J27+0.7*K27</f>
        <v>5.634848484848486</v>
      </c>
      <c r="N27" s="2">
        <f>IF(AND(L27&gt;=5,G27&gt;=4,H27&gt;=4,I27&gt;=4),L27,(L27+M27)/2)</f>
        <v>5.634848484848486</v>
      </c>
    </row>
    <row r="28" spans="1:14" ht="12">
      <c r="A28" s="9">
        <v>26</v>
      </c>
      <c r="B28" s="9">
        <v>84439</v>
      </c>
      <c r="C28" s="10" t="s">
        <v>52</v>
      </c>
      <c r="D28" s="9">
        <v>49</v>
      </c>
      <c r="E28" s="9" t="s">
        <v>25</v>
      </c>
      <c r="F28" s="11"/>
      <c r="G28" s="12">
        <f>'P1'!V28</f>
        <v>5.5</v>
      </c>
      <c r="H28" s="2">
        <v>8.75</v>
      </c>
      <c r="I28" s="2">
        <v>5</v>
      </c>
      <c r="J28" s="2">
        <f>Camp!G28</f>
        <v>7.2727272727272725</v>
      </c>
      <c r="K28" s="2">
        <f>(G28+H28+I28)/3</f>
        <v>6.416666666666667</v>
      </c>
      <c r="L28" s="2">
        <f>0.3*J28+0.7*K28</f>
        <v>6.673484848484849</v>
      </c>
      <c r="N28" s="2">
        <f>IF(AND(L28&gt;=5,G28&gt;=4,H28&gt;=4,I28&gt;=4),L28,(L28+M28)/2)</f>
        <v>6.673484848484849</v>
      </c>
    </row>
    <row r="29" spans="1:14" ht="12">
      <c r="A29" s="9">
        <v>27</v>
      </c>
      <c r="B29" s="9">
        <v>84538</v>
      </c>
      <c r="C29" s="10" t="s">
        <v>53</v>
      </c>
      <c r="D29" s="9">
        <v>49</v>
      </c>
      <c r="E29" s="9" t="s">
        <v>25</v>
      </c>
      <c r="F29" s="11"/>
      <c r="G29" s="12">
        <f>'P1'!V29</f>
        <v>7</v>
      </c>
      <c r="H29" s="2">
        <v>6</v>
      </c>
      <c r="I29" s="2">
        <v>8.5</v>
      </c>
      <c r="J29" s="2">
        <f>Camp!G29</f>
        <v>6.7272727272727275</v>
      </c>
      <c r="K29" s="2">
        <f>(G29+H29+I29)/3</f>
        <v>7.166666666666667</v>
      </c>
      <c r="L29" s="2">
        <f>0.3*J29+0.7*K29</f>
        <v>7.034848484848486</v>
      </c>
      <c r="N29" s="2">
        <f>IF(AND(L29&gt;=5,G29&gt;=4,H29&gt;=4,I29&gt;=4),L29,(L29+M29)/2)</f>
        <v>7.034848484848486</v>
      </c>
    </row>
    <row r="30" spans="1:14" ht="12">
      <c r="A30" s="9">
        <v>28</v>
      </c>
      <c r="B30" s="9">
        <v>84550</v>
      </c>
      <c r="C30" s="10" t="s">
        <v>54</v>
      </c>
      <c r="D30" s="9">
        <v>49</v>
      </c>
      <c r="E30" s="9" t="s">
        <v>25</v>
      </c>
      <c r="F30" s="11"/>
      <c r="G30" s="12">
        <f>'P1'!V30</f>
        <v>5.5</v>
      </c>
      <c r="H30" s="2">
        <v>6.5</v>
      </c>
      <c r="I30" s="2">
        <v>7</v>
      </c>
      <c r="J30" s="2">
        <f>Camp!G30</f>
        <v>3.4545454545454546</v>
      </c>
      <c r="K30" s="2">
        <f>(G30+H30+I30)/3</f>
        <v>6.333333333333333</v>
      </c>
      <c r="L30" s="2">
        <f>0.3*J30+0.7*K30</f>
        <v>5.469696969696971</v>
      </c>
      <c r="N30" s="2">
        <f>IF(AND(L30&gt;=5,G30&gt;=4,H30&gt;=4,I30&gt;=4),L30,(L30+M30)/2)</f>
        <v>5.469696969696971</v>
      </c>
    </row>
    <row r="31" spans="1:14" ht="11.25">
      <c r="A31" s="1" t="s">
        <v>55</v>
      </c>
      <c r="G31" s="2">
        <f>AVERAGE(G3:G30)</f>
        <v>5.173913043478261</v>
      </c>
      <c r="H31" s="2">
        <f>AVERAGE(H3:H30)</f>
        <v>5.776315789473684</v>
      </c>
      <c r="I31" s="2">
        <f>AVERAGE(I3:I30)</f>
        <v>6.088235294117647</v>
      </c>
      <c r="J31" s="2">
        <f>AVERAGE(J3:J30)</f>
        <v>5.003835578001783</v>
      </c>
      <c r="L31" s="2">
        <f>AVERAGE(L3:L30)</f>
        <v>4.186760606060535</v>
      </c>
      <c r="M31" s="2">
        <f>AVERAGE(M3:M30)</f>
        <v>7.4</v>
      </c>
      <c r="N31" s="2">
        <f>AVERAGE(N3:N30)</f>
        <v>4.401683333333297</v>
      </c>
    </row>
    <row r="32" spans="1:14" ht="11.25">
      <c r="A32" s="1" t="s">
        <v>56</v>
      </c>
      <c r="G32" s="13">
        <f>SUM(G3:G30)/G31</f>
        <v>23</v>
      </c>
      <c r="H32" s="13">
        <f>SUM(H3:H30)/H31</f>
        <v>19</v>
      </c>
      <c r="I32" s="13">
        <f>SUM(I3:I30)/I31</f>
        <v>17</v>
      </c>
      <c r="J32" s="13">
        <f>SUM(J3:J30)/J31</f>
        <v>18</v>
      </c>
      <c r="L32" s="13">
        <f>SUM(L3:L30)/L31</f>
        <v>25</v>
      </c>
      <c r="M32" s="2">
        <f>SUM(M3:M30)/M31</f>
        <v>5</v>
      </c>
      <c r="N32" s="13">
        <f>SUM(N3:N30)/N31</f>
        <v>25</v>
      </c>
    </row>
    <row r="33" ht="11.25">
      <c r="C33" s="1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30" sqref="V30"/>
    </sheetView>
  </sheetViews>
  <sheetFormatPr defaultColWidth="10.00390625" defaultRowHeight="12.75"/>
  <cols>
    <col min="1" max="1" width="41.00390625" style="1" customWidth="1"/>
    <col min="2" max="11" width="2.75390625" style="15" customWidth="1"/>
    <col min="12" max="21" width="2.50390625" style="15" customWidth="1"/>
    <col min="22" max="22" width="7.00390625" style="15" customWidth="1"/>
    <col min="23" max="214" width="10.50390625" style="1" customWidth="1"/>
  </cols>
  <sheetData>
    <row r="2" spans="2:22" ht="11.25"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5" t="s">
        <v>57</v>
      </c>
    </row>
    <row r="3" spans="1:22" ht="12">
      <c r="A3" s="10" t="s">
        <v>24</v>
      </c>
      <c r="V3" s="15">
        <f>IF(COUNTIF(B3:U3,0)+COUNTIF(B3:U3,1)&gt;0,SUM(B3:U3)/2,"")</f>
      </c>
    </row>
    <row r="4" spans="1:22" ht="12">
      <c r="A4" s="10" t="s">
        <v>26</v>
      </c>
      <c r="V4" s="15">
        <f>IF(COUNTIF(B4:U4,0)+COUNTIF(B4:U4,1)&gt;0,SUM(B4:U4)/2,"")</f>
      </c>
    </row>
    <row r="5" spans="1:22" ht="12">
      <c r="A5" s="10" t="s">
        <v>27</v>
      </c>
      <c r="V5" s="15">
        <f>IF(COUNTIF(B5:U5,0)+COUNTIF(B5:U5,1)&gt;0,SUM(B5:U5)/2,"")</f>
      </c>
    </row>
    <row r="6" spans="1:22" ht="12">
      <c r="A6" s="10" t="s">
        <v>28</v>
      </c>
      <c r="B6" s="15">
        <v>0</v>
      </c>
      <c r="C6" s="15">
        <v>1</v>
      </c>
      <c r="D6" s="15">
        <v>0</v>
      </c>
      <c r="E6" s="15">
        <v>0</v>
      </c>
      <c r="F6" s="15">
        <v>1</v>
      </c>
      <c r="G6" s="15">
        <v>1</v>
      </c>
      <c r="H6" s="15">
        <v>0</v>
      </c>
      <c r="I6" s="15">
        <v>1</v>
      </c>
      <c r="J6" s="15">
        <v>0</v>
      </c>
      <c r="K6" s="15">
        <v>1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f>IF(COUNTIF(B6:U6,0)+COUNTIF(B6:U6,1)&gt;0,SUM(B6:U6)/2,"")</f>
        <v>2.5</v>
      </c>
    </row>
    <row r="7" spans="1:22" ht="12">
      <c r="A7" s="10" t="s">
        <v>29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15">
        <v>0</v>
      </c>
      <c r="R7" s="15">
        <v>1</v>
      </c>
      <c r="S7" s="15">
        <v>1</v>
      </c>
      <c r="T7" s="15">
        <v>0</v>
      </c>
      <c r="U7" s="15">
        <v>0</v>
      </c>
      <c r="V7" s="15">
        <f>IF(COUNTIF(B7:U7,0)+COUNTIF(B7:U7,1)&gt;0,SUM(B7:U7)/2,"")</f>
        <v>5.5</v>
      </c>
    </row>
    <row r="8" spans="1:22" ht="12">
      <c r="A8" s="10" t="s">
        <v>30</v>
      </c>
      <c r="B8" s="15">
        <v>0</v>
      </c>
      <c r="C8" s="15">
        <v>1</v>
      </c>
      <c r="D8" s="15">
        <v>0</v>
      </c>
      <c r="E8" s="15">
        <v>0</v>
      </c>
      <c r="F8" s="15">
        <v>1</v>
      </c>
      <c r="G8" s="15">
        <v>1</v>
      </c>
      <c r="H8" s="15">
        <v>1</v>
      </c>
      <c r="I8" s="15">
        <v>1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1</v>
      </c>
      <c r="P8" s="15">
        <v>0</v>
      </c>
      <c r="Q8" s="15">
        <v>0</v>
      </c>
      <c r="R8" s="15">
        <v>1</v>
      </c>
      <c r="S8" s="15">
        <v>1</v>
      </c>
      <c r="T8" s="15">
        <v>1</v>
      </c>
      <c r="U8" s="15">
        <v>0</v>
      </c>
      <c r="V8" s="15">
        <f>IF(COUNTIF(B8:U8,0)+COUNTIF(B8:U8,1)&gt;0,SUM(B8:U8)/2,"")</f>
        <v>5.5</v>
      </c>
    </row>
    <row r="9" spans="1:22" ht="12">
      <c r="A9" s="10" t="s">
        <v>31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0</v>
      </c>
      <c r="I9" s="15">
        <v>1</v>
      </c>
      <c r="J9" s="15">
        <v>1</v>
      </c>
      <c r="K9" s="15">
        <v>1</v>
      </c>
      <c r="L9" s="15">
        <v>1</v>
      </c>
      <c r="M9" s="15">
        <v>0</v>
      </c>
      <c r="N9" s="15">
        <v>0</v>
      </c>
      <c r="O9" s="15">
        <v>0</v>
      </c>
      <c r="P9" s="15">
        <v>1</v>
      </c>
      <c r="Q9" s="15">
        <v>1</v>
      </c>
      <c r="R9" s="15">
        <v>1</v>
      </c>
      <c r="S9" s="15">
        <v>1</v>
      </c>
      <c r="T9" s="15">
        <v>0</v>
      </c>
      <c r="U9" s="15">
        <v>1</v>
      </c>
      <c r="V9" s="15">
        <f>IF(COUNTIF(B9:U9,0)+COUNTIF(B9:U9,1)&gt;0,SUM(B9:U9)/2,"")</f>
        <v>7.5</v>
      </c>
    </row>
    <row r="10" spans="1:22" ht="12">
      <c r="A10" s="10" t="s">
        <v>32</v>
      </c>
      <c r="B10" s="15">
        <v>0</v>
      </c>
      <c r="C10" s="15">
        <v>1</v>
      </c>
      <c r="D10" s="15">
        <v>1</v>
      </c>
      <c r="E10" s="15">
        <v>1</v>
      </c>
      <c r="F10" s="15">
        <v>0</v>
      </c>
      <c r="G10" s="15">
        <v>1</v>
      </c>
      <c r="H10" s="15">
        <v>0</v>
      </c>
      <c r="I10" s="15">
        <v>1</v>
      </c>
      <c r="J10" s="15">
        <v>1</v>
      </c>
      <c r="K10" s="15">
        <v>1</v>
      </c>
      <c r="L10" s="15">
        <v>1</v>
      </c>
      <c r="M10" s="15">
        <v>0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0</v>
      </c>
      <c r="T10" s="15">
        <v>1</v>
      </c>
      <c r="U10" s="15">
        <v>0</v>
      </c>
      <c r="V10" s="15">
        <f>IF(COUNTIF(B10:U10,0)+COUNTIF(B10:U10,1)&gt;0,SUM(B10:U10)/2,"")</f>
        <v>7</v>
      </c>
    </row>
    <row r="11" spans="1:22" ht="12">
      <c r="A11" s="10" t="s">
        <v>34</v>
      </c>
      <c r="B11" s="15">
        <v>1</v>
      </c>
      <c r="C11" s="15">
        <v>0</v>
      </c>
      <c r="D11" s="15">
        <v>0</v>
      </c>
      <c r="E11" s="15">
        <v>0</v>
      </c>
      <c r="F11" s="15">
        <v>1</v>
      </c>
      <c r="G11" s="15">
        <v>1</v>
      </c>
      <c r="H11" s="15">
        <v>1</v>
      </c>
      <c r="I11" s="15">
        <v>1</v>
      </c>
      <c r="J11" s="15">
        <v>0</v>
      </c>
      <c r="K11" s="15">
        <v>1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>
        <v>1</v>
      </c>
      <c r="R11" s="15">
        <v>1</v>
      </c>
      <c r="S11" s="15">
        <v>1</v>
      </c>
      <c r="T11" s="15">
        <v>1</v>
      </c>
      <c r="U11" s="15">
        <v>0</v>
      </c>
      <c r="V11" s="15">
        <f>IF(COUNTIF(B11:U11,0)+COUNTIF(B11:U11,1)&gt;0,SUM(B11:U11)/2,"")</f>
        <v>5.5</v>
      </c>
    </row>
    <row r="12" spans="1:22" ht="12">
      <c r="A12" s="10" t="s">
        <v>35</v>
      </c>
      <c r="B12" s="15">
        <v>0</v>
      </c>
      <c r="C12" s="15">
        <v>0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1</v>
      </c>
      <c r="S12" s="15">
        <v>1</v>
      </c>
      <c r="T12" s="15">
        <v>1</v>
      </c>
      <c r="U12" s="15">
        <v>0</v>
      </c>
      <c r="V12" s="15">
        <f>IF(COUNTIF(B12:U12,0)+COUNTIF(B12:U12,1)&gt;0,SUM(B12:U12)/2,"")</f>
        <v>5.5</v>
      </c>
    </row>
    <row r="13" spans="1:22" ht="12">
      <c r="A13" s="10" t="s">
        <v>37</v>
      </c>
      <c r="B13" s="15">
        <v>0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0</v>
      </c>
      <c r="K13" s="15">
        <v>1</v>
      </c>
      <c r="L13" s="15">
        <v>1</v>
      </c>
      <c r="M13" s="15">
        <v>0</v>
      </c>
      <c r="N13" s="15">
        <v>1</v>
      </c>
      <c r="O13" s="15">
        <v>0</v>
      </c>
      <c r="P13" s="15">
        <v>0</v>
      </c>
      <c r="Q13" s="15">
        <v>0</v>
      </c>
      <c r="R13" s="15">
        <v>1</v>
      </c>
      <c r="S13" s="15">
        <v>1</v>
      </c>
      <c r="T13" s="15">
        <v>0</v>
      </c>
      <c r="U13" s="15">
        <v>0</v>
      </c>
      <c r="V13" s="15">
        <f>IF(COUNTIF(B13:U13,0)+COUNTIF(B13:U13,1)&gt;0,SUM(B13:U13)/2,"")</f>
        <v>6</v>
      </c>
    </row>
    <row r="14" spans="1:22" ht="12">
      <c r="A14" s="10" t="s">
        <v>38</v>
      </c>
      <c r="B14" s="15">
        <v>0</v>
      </c>
      <c r="C14" s="15">
        <v>0</v>
      </c>
      <c r="D14" s="15">
        <v>0</v>
      </c>
      <c r="E14" s="15">
        <v>0</v>
      </c>
      <c r="F14" s="15">
        <v>1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1</v>
      </c>
      <c r="T14" s="15">
        <v>0</v>
      </c>
      <c r="U14" s="15">
        <v>0</v>
      </c>
      <c r="V14" s="15">
        <f>IF(COUNTIF(B14:U14,0)+COUNTIF(B14:U14,1)&gt;0,SUM(B14:U14)/2,"")</f>
        <v>2.5</v>
      </c>
    </row>
    <row r="15" spans="1:22" ht="12">
      <c r="A15" s="10" t="s">
        <v>39</v>
      </c>
      <c r="V15" s="15">
        <f>IF(COUNTIF(B15:U15,0)+COUNTIF(B15:U15,1)&gt;0,SUM(B15:U15)/2,"")</f>
      </c>
    </row>
    <row r="16" spans="1:22" ht="12">
      <c r="A16" s="10" t="s">
        <v>40</v>
      </c>
      <c r="B16" s="15">
        <v>0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0</v>
      </c>
      <c r="I16" s="15">
        <v>1</v>
      </c>
      <c r="J16" s="15">
        <v>0</v>
      </c>
      <c r="K16" s="15">
        <v>1</v>
      </c>
      <c r="L16" s="15">
        <v>1</v>
      </c>
      <c r="M16" s="15">
        <v>0</v>
      </c>
      <c r="N16" s="15">
        <v>0</v>
      </c>
      <c r="O16" s="15">
        <v>0</v>
      </c>
      <c r="P16" s="15">
        <v>1</v>
      </c>
      <c r="Q16" s="15">
        <v>1</v>
      </c>
      <c r="R16" s="15">
        <v>1</v>
      </c>
      <c r="S16" s="15">
        <v>1</v>
      </c>
      <c r="T16" s="15">
        <v>0</v>
      </c>
      <c r="U16" s="15">
        <v>1</v>
      </c>
      <c r="V16" s="15">
        <f>IF(COUNTIF(B16:U16,0)+COUNTIF(B16:U16,1)&gt;0,SUM(B16:U16)/2,"")</f>
        <v>6.5</v>
      </c>
    </row>
    <row r="17" spans="1:22" ht="12">
      <c r="A17" s="10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5">
        <f>IF(COUNTIF(B17:U17,0)+COUNTIF(B17:U17,1)&gt;0,SUM(B17:U17)/2,"")</f>
        <v>2.5</v>
      </c>
    </row>
    <row r="18" spans="1:22" ht="12">
      <c r="A18" s="10" t="s">
        <v>42</v>
      </c>
      <c r="B18" s="15">
        <v>0</v>
      </c>
      <c r="C18" s="15">
        <v>0</v>
      </c>
      <c r="D18" s="15">
        <v>0</v>
      </c>
      <c r="E18" s="15">
        <v>1</v>
      </c>
      <c r="F18" s="15">
        <v>1</v>
      </c>
      <c r="G18" s="15">
        <v>0</v>
      </c>
      <c r="H18" s="15">
        <v>0</v>
      </c>
      <c r="I18" s="15">
        <v>1</v>
      </c>
      <c r="J18" s="15">
        <v>0</v>
      </c>
      <c r="K18" s="15">
        <v>1</v>
      </c>
      <c r="L18" s="15">
        <v>0</v>
      </c>
      <c r="M18" s="15">
        <v>0</v>
      </c>
      <c r="N18" s="15">
        <v>1</v>
      </c>
      <c r="O18" s="15">
        <v>0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f>IF(COUNTIF(B18:U18,0)+COUNTIF(B18:U18,1)&gt;0,SUM(B18:U18)/2,"")</f>
        <v>3.5</v>
      </c>
    </row>
    <row r="19" spans="1:22" ht="12">
      <c r="A19" s="10" t="s">
        <v>43</v>
      </c>
      <c r="B19" s="15">
        <v>1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0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0</v>
      </c>
      <c r="Q19" s="15">
        <v>1</v>
      </c>
      <c r="R19" s="15">
        <v>1</v>
      </c>
      <c r="S19" s="15">
        <v>0</v>
      </c>
      <c r="T19" s="15">
        <v>0</v>
      </c>
      <c r="U19" s="15">
        <v>0</v>
      </c>
      <c r="V19" s="15">
        <f>IF(COUNTIF(B19:U19,0)+COUNTIF(B19:U19,1)&gt;0,SUM(B19:U19)/2,"")</f>
        <v>7.5</v>
      </c>
    </row>
    <row r="20" spans="1:22" ht="12">
      <c r="A20" s="10" t="s">
        <v>44</v>
      </c>
      <c r="B20" s="15">
        <v>0</v>
      </c>
      <c r="C20" s="15">
        <v>1</v>
      </c>
      <c r="D20" s="15">
        <v>1</v>
      </c>
      <c r="E20" s="15">
        <v>0</v>
      </c>
      <c r="F20" s="15">
        <v>1</v>
      </c>
      <c r="G20" s="15">
        <v>1</v>
      </c>
      <c r="H20" s="15">
        <v>1</v>
      </c>
      <c r="I20" s="15">
        <v>0</v>
      </c>
      <c r="J20" s="15">
        <v>1</v>
      </c>
      <c r="K20" s="15">
        <v>1</v>
      </c>
      <c r="L20" s="15">
        <v>1</v>
      </c>
      <c r="M20" s="15">
        <v>0</v>
      </c>
      <c r="N20" s="15">
        <v>1</v>
      </c>
      <c r="O20" s="15">
        <v>0</v>
      </c>
      <c r="P20" s="15">
        <v>1</v>
      </c>
      <c r="Q20" s="15">
        <v>1</v>
      </c>
      <c r="R20" s="15">
        <v>0</v>
      </c>
      <c r="S20" s="15">
        <v>1</v>
      </c>
      <c r="T20" s="15">
        <v>0</v>
      </c>
      <c r="U20" s="15">
        <v>1</v>
      </c>
      <c r="V20" s="15">
        <f>IF(COUNTIF(B20:U20,0)+COUNTIF(B20:U20,1)&gt;0,SUM(B20:U20)/2,"")</f>
        <v>6.5</v>
      </c>
    </row>
    <row r="21" spans="1:22" ht="12">
      <c r="A21" s="10" t="s">
        <v>45</v>
      </c>
      <c r="B21" s="15">
        <v>1</v>
      </c>
      <c r="C21" s="15">
        <v>0</v>
      </c>
      <c r="D21" s="15">
        <v>0</v>
      </c>
      <c r="E21" s="15">
        <v>1</v>
      </c>
      <c r="F21" s="15">
        <v>1</v>
      </c>
      <c r="G21" s="15">
        <v>1</v>
      </c>
      <c r="H21" s="15">
        <v>1</v>
      </c>
      <c r="I21" s="15">
        <v>0</v>
      </c>
      <c r="J21" s="15">
        <v>0</v>
      </c>
      <c r="K21" s="15">
        <v>1</v>
      </c>
      <c r="L21" s="15">
        <v>1</v>
      </c>
      <c r="M21" s="15">
        <v>0</v>
      </c>
      <c r="N21" s="15">
        <v>0</v>
      </c>
      <c r="O21" s="15">
        <v>0</v>
      </c>
      <c r="P21" s="15">
        <v>1</v>
      </c>
      <c r="Q21" s="15">
        <v>1</v>
      </c>
      <c r="R21" s="15">
        <v>1</v>
      </c>
      <c r="S21" s="15">
        <v>1</v>
      </c>
      <c r="T21" s="15">
        <v>0</v>
      </c>
      <c r="U21" s="15">
        <v>0</v>
      </c>
      <c r="V21" s="15">
        <f>IF(COUNTIF(B21:U21,0)+COUNTIF(B21:U21,1)&gt;0,SUM(B21:U21)/2,"")</f>
        <v>5.5</v>
      </c>
    </row>
    <row r="22" spans="1:22" ht="12">
      <c r="A22" s="10" t="s">
        <v>46</v>
      </c>
      <c r="V22" s="15">
        <f>IF(COUNTIF(B22:U22,0)+COUNTIF(B22:U22,1)&gt;0,SUM(B22:U22)/2,"")</f>
      </c>
    </row>
    <row r="23" spans="1:22" ht="12">
      <c r="A23" s="10" t="s">
        <v>47</v>
      </c>
      <c r="B23" s="15">
        <v>1</v>
      </c>
      <c r="C23" s="15">
        <v>1</v>
      </c>
      <c r="D23" s="15">
        <v>0</v>
      </c>
      <c r="E23" s="15">
        <v>1</v>
      </c>
      <c r="F23" s="15">
        <v>1</v>
      </c>
      <c r="G23" s="15">
        <v>1</v>
      </c>
      <c r="H23" s="15">
        <v>0</v>
      </c>
      <c r="I23" s="15">
        <v>1</v>
      </c>
      <c r="J23" s="15">
        <v>1</v>
      </c>
      <c r="K23" s="15">
        <v>1</v>
      </c>
      <c r="L23" s="15">
        <v>0</v>
      </c>
      <c r="M23" s="15">
        <v>0</v>
      </c>
      <c r="N23" s="15">
        <v>0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0</v>
      </c>
      <c r="U23" s="15">
        <v>1</v>
      </c>
      <c r="V23" s="15">
        <f>IF(COUNTIF(B23:U23,0)+COUNTIF(B23:U23,1)&gt;0,SUM(B23:U23)/2,"")</f>
        <v>7</v>
      </c>
    </row>
    <row r="24" spans="1:22" ht="12">
      <c r="A24" s="10" t="s">
        <v>48</v>
      </c>
      <c r="B24" s="15">
        <v>0</v>
      </c>
      <c r="C24" s="15">
        <v>1</v>
      </c>
      <c r="D24" s="15">
        <v>1</v>
      </c>
      <c r="E24" s="15">
        <v>1</v>
      </c>
      <c r="F24" s="15">
        <v>1</v>
      </c>
      <c r="G24" s="15">
        <v>0</v>
      </c>
      <c r="H24" s="15">
        <v>0</v>
      </c>
      <c r="I24" s="15">
        <v>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f>IF(COUNTIF(B24:U24,0)+COUNTIF(B24:U24,1)&gt;0,SUM(B24:U24)/2,"")</f>
        <v>2.5</v>
      </c>
    </row>
    <row r="25" spans="1:22" ht="12">
      <c r="A25" s="10" t="s">
        <v>49</v>
      </c>
      <c r="B25" s="15">
        <v>0</v>
      </c>
      <c r="C25" s="15">
        <v>1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v>0</v>
      </c>
      <c r="J25" s="15">
        <v>0</v>
      </c>
      <c r="K25" s="15">
        <v>1</v>
      </c>
      <c r="L25" s="15">
        <v>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f>IF(COUNTIF(B25:U25,0)+COUNTIF(B25:U25,1)&gt;0,SUM(B25:U25)/2,"")</f>
        <v>2</v>
      </c>
    </row>
    <row r="26" spans="1:22" ht="12">
      <c r="A26" s="10" t="s">
        <v>50</v>
      </c>
      <c r="B26" s="15">
        <v>1</v>
      </c>
      <c r="C26" s="15">
        <v>1</v>
      </c>
      <c r="D26" s="15">
        <v>1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1</v>
      </c>
      <c r="L26" s="15">
        <v>1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5">
        <v>1</v>
      </c>
      <c r="T26" s="15">
        <v>0</v>
      </c>
      <c r="U26" s="15">
        <v>1</v>
      </c>
      <c r="V26" s="15">
        <f>IF(COUNTIF(B26:U26,0)+COUNTIF(B26:U26,1)&gt;0,SUM(B26:U26)/2,"")</f>
        <v>5</v>
      </c>
    </row>
    <row r="27" spans="1:22" ht="12">
      <c r="A27" s="10" t="s">
        <v>51</v>
      </c>
      <c r="B27" s="15">
        <v>0</v>
      </c>
      <c r="C27" s="15">
        <v>1</v>
      </c>
      <c r="D27" s="15">
        <v>0</v>
      </c>
      <c r="E27" s="15">
        <v>1</v>
      </c>
      <c r="F27" s="15">
        <v>1</v>
      </c>
      <c r="G27" s="15">
        <v>0</v>
      </c>
      <c r="H27" s="15">
        <v>1</v>
      </c>
      <c r="I27" s="15">
        <v>1</v>
      </c>
      <c r="J27" s="15">
        <v>0</v>
      </c>
      <c r="K27" s="15">
        <v>1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0</v>
      </c>
      <c r="U27" s="15">
        <v>1</v>
      </c>
      <c r="V27" s="15">
        <f>IF(COUNTIF(B27:U27,0)+COUNTIF(B27:U27,1)&gt;0,SUM(B27:U27)/2,"")</f>
        <v>4.5</v>
      </c>
    </row>
    <row r="28" spans="1:22" ht="12">
      <c r="A28" s="10" t="s">
        <v>52</v>
      </c>
      <c r="B28" s="15">
        <v>0</v>
      </c>
      <c r="C28" s="15">
        <v>1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0</v>
      </c>
      <c r="J28" s="15">
        <v>0</v>
      </c>
      <c r="K28" s="15">
        <v>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1</v>
      </c>
      <c r="S28" s="15">
        <v>1</v>
      </c>
      <c r="T28" s="15">
        <v>0</v>
      </c>
      <c r="U28" s="15">
        <v>1</v>
      </c>
      <c r="V28" s="15">
        <f>IF(COUNTIF(B28:U28,0)+COUNTIF(B28:U28,1)&gt;0,SUM(B28:U28)/2,"")</f>
        <v>5.5</v>
      </c>
    </row>
    <row r="29" spans="1:22" ht="12">
      <c r="A29" s="10" t="s">
        <v>53</v>
      </c>
      <c r="B29" s="15">
        <v>1</v>
      </c>
      <c r="C29" s="15">
        <v>1</v>
      </c>
      <c r="D29" s="15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K29" s="15">
        <v>1</v>
      </c>
      <c r="L29" s="15">
        <v>1</v>
      </c>
      <c r="M29" s="15">
        <v>0</v>
      </c>
      <c r="N29" s="15">
        <v>0</v>
      </c>
      <c r="O29" s="15">
        <v>0</v>
      </c>
      <c r="P29" s="15">
        <v>1</v>
      </c>
      <c r="Q29" s="15">
        <v>1</v>
      </c>
      <c r="R29" s="15">
        <v>0</v>
      </c>
      <c r="S29" s="15">
        <v>1</v>
      </c>
      <c r="T29" s="15">
        <v>0</v>
      </c>
      <c r="U29" s="15">
        <v>1</v>
      </c>
      <c r="V29" s="15">
        <f>IF(COUNTIF(B29:U29,0)+COUNTIF(B29:U29,1)&gt;0,SUM(B29:U29)/2,"")</f>
        <v>7</v>
      </c>
    </row>
    <row r="30" spans="1:22" ht="12">
      <c r="A30" s="10" t="s">
        <v>54</v>
      </c>
      <c r="B30" s="15">
        <v>0</v>
      </c>
      <c r="C30" s="15">
        <v>1</v>
      </c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0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1</v>
      </c>
      <c r="Q30" s="15">
        <v>0</v>
      </c>
      <c r="R30" s="15">
        <v>1</v>
      </c>
      <c r="S30" s="15">
        <v>1</v>
      </c>
      <c r="T30" s="15">
        <v>0</v>
      </c>
      <c r="U30" s="15">
        <v>0</v>
      </c>
      <c r="V30" s="15">
        <f>IF(COUNTIF(B30:U30,0)+COUNTIF(B30:U30,1)&gt;0,SUM(B30:U30)/2,"")</f>
        <v>5.5</v>
      </c>
    </row>
    <row r="33" spans="1:21" ht="11.25">
      <c r="A33" s="1" t="s">
        <v>58</v>
      </c>
      <c r="B33" s="16">
        <f>COUNTIF(B$3:B$30,1)</f>
        <v>8</v>
      </c>
      <c r="C33" s="16">
        <f>COUNTIF(C$3:C$30,1)</f>
        <v>17</v>
      </c>
      <c r="D33" s="16">
        <f>COUNTIF(D$3:D$30,1)</f>
        <v>13</v>
      </c>
      <c r="E33" s="16">
        <f>COUNTIF(E$3:E$30,1)</f>
        <v>15</v>
      </c>
      <c r="F33" s="16">
        <f>COUNTIF(F$3:F$30,1)</f>
        <v>19</v>
      </c>
      <c r="G33" s="16">
        <f>COUNTIF(G$3:G$30,1)</f>
        <v>20</v>
      </c>
      <c r="H33" s="16">
        <f>COUNTIF(H$3:H$30,1)</f>
        <v>14</v>
      </c>
      <c r="I33" s="16">
        <f>COUNTIF(I$3:I$30,1)</f>
        <v>17</v>
      </c>
      <c r="J33" s="16">
        <f>COUNTIF(J$3:J$30,1)</f>
        <v>4</v>
      </c>
      <c r="K33" s="16">
        <f>COUNTIF(K$3:K$30,1)</f>
        <v>18</v>
      </c>
      <c r="L33" s="16">
        <f>COUNTIF(L$3:L$30,1)</f>
        <v>14</v>
      </c>
      <c r="M33" s="16">
        <f>COUNTIF(M$3:M$30,1)</f>
        <v>2</v>
      </c>
      <c r="N33" s="16">
        <f>COUNTIF(N$3:N$30,1)</f>
        <v>5</v>
      </c>
      <c r="O33" s="16">
        <f>COUNTIF(O$3:O$30,1)</f>
        <v>4</v>
      </c>
      <c r="P33" s="16">
        <f>COUNTIF(P$3:P$30,1)</f>
        <v>11</v>
      </c>
      <c r="Q33" s="16">
        <f>COUNTIF(Q$3:Q$30,1)</f>
        <v>11</v>
      </c>
      <c r="R33" s="16">
        <f>COUNTIF(R$3:R$30,1)</f>
        <v>17</v>
      </c>
      <c r="S33" s="16">
        <f>COUNTIF(S$3:S$30,1)</f>
        <v>15</v>
      </c>
      <c r="T33" s="16">
        <f>COUNTIF(T$3:T$30,1)</f>
        <v>4</v>
      </c>
      <c r="U33" s="16">
        <f>COUNTIF(U$3:U$30,1)</f>
        <v>9</v>
      </c>
    </row>
    <row r="34" spans="1:21" ht="11.25">
      <c r="A34" s="1" t="s">
        <v>59</v>
      </c>
      <c r="B34" s="16">
        <f>COUNTIF(B$3:B$30,0)</f>
        <v>15</v>
      </c>
      <c r="C34" s="16">
        <f>COUNTIF(C$3:C$30,0)</f>
        <v>6</v>
      </c>
      <c r="D34" s="16">
        <f>COUNTIF(D$3:D$30,0)</f>
        <v>10</v>
      </c>
      <c r="E34" s="16">
        <f>COUNTIF(E$3:E$30,0)</f>
        <v>8</v>
      </c>
      <c r="F34" s="16">
        <f>COUNTIF(F$3:F$30,0)</f>
        <v>4</v>
      </c>
      <c r="G34" s="16">
        <f>COUNTIF(G$3:G$30,0)</f>
        <v>3</v>
      </c>
      <c r="H34" s="16">
        <f>COUNTIF(H$3:H$30,0)</f>
        <v>9</v>
      </c>
      <c r="I34" s="16">
        <f>COUNTIF(I$3:I$30,0)</f>
        <v>6</v>
      </c>
      <c r="J34" s="16">
        <f>COUNTIF(J$3:J$30,0)</f>
        <v>18</v>
      </c>
      <c r="K34" s="16">
        <f>COUNTIF(K$3:K$30,0)</f>
        <v>5</v>
      </c>
      <c r="L34" s="16">
        <f>COUNTIF(L$3:L$30,0)</f>
        <v>9</v>
      </c>
      <c r="M34" s="16">
        <f>COUNTIF(M$3:M$30,0)</f>
        <v>21</v>
      </c>
      <c r="N34" s="16">
        <f>COUNTIF(N$3:N$30,0)</f>
        <v>18</v>
      </c>
      <c r="O34" s="16">
        <f>COUNTIF(O$3:O$30,0)</f>
        <v>19</v>
      </c>
      <c r="P34" s="16">
        <f>COUNTIF(P$3:P$30,0)</f>
        <v>12</v>
      </c>
      <c r="Q34" s="16">
        <f>COUNTIF(Q$3:Q$30,0)</f>
        <v>12</v>
      </c>
      <c r="R34" s="16">
        <f>COUNTIF(R$3:R$30,0)</f>
        <v>6</v>
      </c>
      <c r="S34" s="16">
        <f>COUNTIF(S$3:S$30,0)</f>
        <v>8</v>
      </c>
      <c r="T34" s="16">
        <f>COUNTIF(T$3:T$30,0)</f>
        <v>19</v>
      </c>
      <c r="U34" s="16">
        <f>COUNTIF(U$3:U$30,0)</f>
        <v>14</v>
      </c>
    </row>
    <row r="35" spans="1:21" ht="11.25">
      <c r="A35" s="1" t="s">
        <v>60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1.25">
      <c r="A36" s="1" t="s">
        <v>61</v>
      </c>
      <c r="B36" s="16">
        <f>B33+B34</f>
        <v>23</v>
      </c>
      <c r="C36" s="16">
        <f>C33+C34</f>
        <v>23</v>
      </c>
      <c r="D36" s="16">
        <f>D33+D34</f>
        <v>23</v>
      </c>
      <c r="E36" s="16">
        <f>E33+E34</f>
        <v>23</v>
      </c>
      <c r="F36" s="16">
        <f>F33+F34</f>
        <v>23</v>
      </c>
      <c r="G36" s="16">
        <f>G33+G34</f>
        <v>23</v>
      </c>
      <c r="H36" s="16">
        <f>H33+H34</f>
        <v>23</v>
      </c>
      <c r="I36" s="16">
        <f>I33+I34</f>
        <v>23</v>
      </c>
      <c r="J36" s="16">
        <f>J33+J34</f>
        <v>22</v>
      </c>
      <c r="K36" s="16">
        <f>K33+K34</f>
        <v>23</v>
      </c>
      <c r="L36" s="16">
        <f>L33+L34</f>
        <v>23</v>
      </c>
      <c r="M36" s="16">
        <f>M33+M34</f>
        <v>23</v>
      </c>
      <c r="N36" s="16">
        <f>N33+N34</f>
        <v>23</v>
      </c>
      <c r="O36" s="16">
        <f>O33+O34</f>
        <v>23</v>
      </c>
      <c r="P36" s="16">
        <f>P33+P34</f>
        <v>23</v>
      </c>
      <c r="Q36" s="16">
        <f>Q33+Q34</f>
        <v>23</v>
      </c>
      <c r="R36" s="16">
        <f>R33+R34</f>
        <v>23</v>
      </c>
      <c r="S36" s="16">
        <f>S33+S34</f>
        <v>23</v>
      </c>
      <c r="T36" s="16">
        <f>T33+T34</f>
        <v>23</v>
      </c>
      <c r="U36" s="16">
        <f>U33+U34</f>
        <v>23</v>
      </c>
    </row>
    <row r="37" spans="1:21" ht="11.25">
      <c r="A37" s="1" t="s">
        <v>62</v>
      </c>
      <c r="B37" s="15">
        <f>IF(B33=0,0,B33/B$36*LN(B33/B$36))</f>
        <v>-0.3673226693041091</v>
      </c>
      <c r="C37" s="15">
        <f>IF(C33=0,0,C33/C$36*LN(C33/C$36))</f>
        <v>-0.2234249922539075</v>
      </c>
      <c r="D37" s="15">
        <f>IF(D33=0,0,D33/D$36*LN(D33/D$36))</f>
        <v>-0.3224818765251726</v>
      </c>
      <c r="E37" s="15">
        <f>IF(E33=0,0,E33/E$36*LN(E33/E$36))</f>
        <v>-0.2787678357566998</v>
      </c>
      <c r="F37" s="15">
        <f>IF(F33=0,0,F33/F$36*LN(F33/F$36))</f>
        <v>-0.15782823906484675</v>
      </c>
      <c r="G37" s="15">
        <f>IF(G33=0,0,G33/G$36*LN(G33/G$36))</f>
        <v>-0.12153212380448586</v>
      </c>
      <c r="H37" s="15">
        <f>IF(H33=0,0,H33/H$36*LN(H33/H$36))</f>
        <v>-0.3021789742780206</v>
      </c>
      <c r="I37" s="15">
        <f>IF(I33=0,0,I33/I$36*LN(I33/I$36))</f>
        <v>-0.2234249922539075</v>
      </c>
      <c r="J37" s="15">
        <f>IF(J33=0,0,J33/J$36*LN(J33/J$36))</f>
        <v>-0.30995419858880463</v>
      </c>
      <c r="K37" s="15">
        <f>IF(K33=0,0,K33/K$36*LN(K33/K$36))</f>
        <v>-0.19183496715624912</v>
      </c>
      <c r="L37" s="15">
        <f>IF(L33=0,0,L33/L$36*LN(L33/L$36))</f>
        <v>-0.3021789742780206</v>
      </c>
      <c r="M37" s="15">
        <f>IF(M33=0,0,M33/M$36*LN(M33/M$36))</f>
        <v>-0.21237800307558297</v>
      </c>
      <c r="N37" s="15">
        <f>IF(N33=0,0,N33/N$36*LN(N33/N$36))</f>
        <v>-0.33175137032501073</v>
      </c>
      <c r="O37" s="15">
        <f>IF(O33=0,0,O33/O$36*LN(O33/O$36))</f>
        <v>-0.30420867040161026</v>
      </c>
      <c r="P37" s="15">
        <f>IF(P33=0,0,P33/P$36*LN(P33/P$36))</f>
        <v>-0.3527647119321118</v>
      </c>
      <c r="Q37" s="15">
        <f>IF(Q33=0,0,Q33/Q$36*LN(Q33/Q$36))</f>
        <v>-0.3527647119321118</v>
      </c>
      <c r="R37" s="15">
        <f>IF(R33=0,0,R33/R$36*LN(R33/R$36))</f>
        <v>-0.2234249922539075</v>
      </c>
      <c r="S37" s="15">
        <f>IF(S33=0,0,S33/S$36*LN(S33/S$36))</f>
        <v>-0.2787678357566998</v>
      </c>
      <c r="T37" s="15">
        <f>IF(T33=0,0,T33/T$36*LN(T33/T$36))</f>
        <v>-0.30420867040161026</v>
      </c>
      <c r="U37" s="15">
        <f>IF(U33=0,0,U33/U$36*LN(U33/U$36))</f>
        <v>-0.3671489890146249</v>
      </c>
    </row>
    <row r="38" spans="1:21" ht="11.25">
      <c r="A38" s="1" t="s">
        <v>62</v>
      </c>
      <c r="B38" s="15">
        <f>IF(B34=0,0,B34/B$36*LN(B34/B$36))</f>
        <v>-0.2787678357566998</v>
      </c>
      <c r="C38" s="15">
        <f>IF(C34=0,0,C34/C$36*LN(C34/C$36))</f>
        <v>-0.350539499139416</v>
      </c>
      <c r="D38" s="15">
        <f>IF(D34=0,0,D34/D$36*LN(D34/D$36))</f>
        <v>-0.36213440127613217</v>
      </c>
      <c r="E38" s="15">
        <f>IF(E34=0,0,E34/E$36*LN(E34/E$36))</f>
        <v>-0.3673226693041091</v>
      </c>
      <c r="F38" s="15">
        <f>IF(F34=0,0,F34/F$36*LN(F34/F$36))</f>
        <v>-0.30420867040161026</v>
      </c>
      <c r="G38" s="15">
        <f>IF(G34=0,0,G34/G$36*LN(G34/G$36))</f>
        <v>-0.2656802513818748</v>
      </c>
      <c r="H38" s="15">
        <f>IF(H34=0,0,H34/H$36*LN(H34/H$36))</f>
        <v>-0.3671489890146249</v>
      </c>
      <c r="I38" s="15">
        <f>IF(I34=0,0,I34/I$36*LN(I34/I$36))</f>
        <v>-0.350539499139416</v>
      </c>
      <c r="J38" s="15">
        <f>IF(J34=0,0,J34/J$36*LN(J34/J$36))</f>
        <v>-0.16418511446903272</v>
      </c>
      <c r="K38" s="15">
        <f>IF(K34=0,0,K34/K$36*LN(K34/K$36))</f>
        <v>-0.33175137032501073</v>
      </c>
      <c r="L38" s="15">
        <f>IF(L34=0,0,L34/L$36*LN(L34/L$36))</f>
        <v>-0.3671489890146249</v>
      </c>
      <c r="M38" s="15">
        <f>IF(M34=0,0,M34/M$36*LN(M34/M$36))</f>
        <v>-0.08306118879653313</v>
      </c>
      <c r="N38" s="15">
        <f>IF(N34=0,0,N34/N$36*LN(N34/N$36))</f>
        <v>-0.19183496715624912</v>
      </c>
      <c r="O38" s="15">
        <f>IF(O34=0,0,O34/O$36*LN(O34/O$36))</f>
        <v>-0.15782823906484675</v>
      </c>
      <c r="P38" s="15">
        <f>IF(P34=0,0,P34/P$36*LN(P34/P$36))</f>
        <v>-0.3394369910301649</v>
      </c>
      <c r="Q38" s="15">
        <f>IF(Q34=0,0,Q34/Q$36*LN(Q34/Q$36))</f>
        <v>-0.3394369910301649</v>
      </c>
      <c r="R38" s="15">
        <f>IF(R34=0,0,R34/R$36*LN(R34/R$36))</f>
        <v>-0.350539499139416</v>
      </c>
      <c r="S38" s="15">
        <f>IF(S34=0,0,S34/S$36*LN(S34/S$36))</f>
        <v>-0.3673226693041091</v>
      </c>
      <c r="T38" s="15">
        <f>IF(T34=0,0,T34/T$36*LN(T34/T$36))</f>
        <v>-0.15782823906484675</v>
      </c>
      <c r="U38" s="15">
        <f>IF(U34=0,0,U34/U$36*LN(U34/U$36))</f>
        <v>-0.3021789742780206</v>
      </c>
    </row>
    <row r="39" spans="1:21" ht="11.25">
      <c r="A39" s="1" t="s">
        <v>63</v>
      </c>
      <c r="B39" s="13">
        <f>-SUM(B37:B38)*100</f>
        <v>64.60905050608089</v>
      </c>
      <c r="C39" s="13">
        <f>-SUM(C37:C38)*100</f>
        <v>57.39644913933235</v>
      </c>
      <c r="D39" s="13">
        <f>-SUM(D37:D38)*100</f>
        <v>68.46162778013047</v>
      </c>
      <c r="E39" s="13">
        <f>-SUM(E37:E38)*100</f>
        <v>64.60905050608089</v>
      </c>
      <c r="F39" s="13">
        <f>-SUM(F37:F38)*100</f>
        <v>46.2036909466457</v>
      </c>
      <c r="G39" s="13">
        <f>-SUM(G37:G38)*100</f>
        <v>38.721237518636066</v>
      </c>
      <c r="H39" s="13">
        <f>-SUM(H37:H38)*100</f>
        <v>66.93279632926455</v>
      </c>
      <c r="I39" s="13">
        <f>-SUM(I37:I38)*100</f>
        <v>57.39644913933235</v>
      </c>
      <c r="J39" s="13">
        <f>-SUM(J37:J38)*100</f>
        <v>47.413931305783734</v>
      </c>
      <c r="K39" s="13">
        <f>-SUM(K37:K38)*100</f>
        <v>52.35863374812598</v>
      </c>
      <c r="L39" s="13">
        <f>-SUM(L37:L38)*100</f>
        <v>66.93279632926455</v>
      </c>
      <c r="M39" s="13">
        <f>-SUM(M37:M38)*100</f>
        <v>29.54391918721161</v>
      </c>
      <c r="N39" s="13">
        <f>-SUM(N37:N38)*100</f>
        <v>52.35863374812598</v>
      </c>
      <c r="O39" s="13">
        <f>-SUM(O37:O38)*100</f>
        <v>46.2036909466457</v>
      </c>
      <c r="P39" s="13">
        <f>-SUM(P37:P38)*100</f>
        <v>69.22017029622766</v>
      </c>
      <c r="Q39" s="13">
        <f>-SUM(Q37:Q38)*100</f>
        <v>69.22017029622766</v>
      </c>
      <c r="R39" s="13">
        <f>-SUM(R37:R38)*100</f>
        <v>57.39644913933235</v>
      </c>
      <c r="S39" s="13">
        <f>-SUM(S37:S38)*100</f>
        <v>64.60905050608089</v>
      </c>
      <c r="T39" s="13">
        <f>-SUM(T37:T38)*100</f>
        <v>46.2036909466457</v>
      </c>
      <c r="U39" s="13">
        <f>-SUM(U37:U38)*100</f>
        <v>66.93279632926455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15" sqref="G15"/>
    </sheetView>
  </sheetViews>
  <sheetFormatPr defaultColWidth="10.00390625" defaultRowHeight="12.75"/>
  <cols>
    <col min="1" max="1" width="8.625" style="0" customWidth="1"/>
    <col min="3" max="3" width="32.375" style="0" customWidth="1"/>
    <col min="5" max="5" width="14.375" style="0" customWidth="1"/>
    <col min="7" max="7" width="10.00390625" style="17" customWidth="1"/>
  </cols>
  <sheetData>
    <row r="1" spans="1:7" ht="11.25" customHeight="1">
      <c r="A1" s="4" t="s">
        <v>0</v>
      </c>
      <c r="B1" s="4" t="s">
        <v>1</v>
      </c>
      <c r="C1" s="5"/>
      <c r="D1" s="4" t="s">
        <v>57</v>
      </c>
      <c r="E1" s="4" t="s">
        <v>64</v>
      </c>
      <c r="F1" s="4" t="s">
        <v>65</v>
      </c>
      <c r="G1" s="18" t="s">
        <v>57</v>
      </c>
    </row>
    <row r="2" spans="1:7" ht="11.25" customHeight="1">
      <c r="A2" s="4" t="s">
        <v>10</v>
      </c>
      <c r="B2" s="4" t="s">
        <v>11</v>
      </c>
      <c r="C2" s="8" t="s">
        <v>12</v>
      </c>
      <c r="D2" s="4" t="s">
        <v>66</v>
      </c>
      <c r="E2" s="4" t="s">
        <v>67</v>
      </c>
      <c r="F2" s="4" t="s">
        <v>68</v>
      </c>
      <c r="G2" s="18" t="s">
        <v>69</v>
      </c>
    </row>
    <row r="3" spans="1:3" ht="11.25" customHeight="1">
      <c r="A3" s="9">
        <v>1</v>
      </c>
      <c r="B3" s="9">
        <v>2259</v>
      </c>
      <c r="C3" s="10" t="s">
        <v>24</v>
      </c>
    </row>
    <row r="4" spans="1:3" ht="11.25" customHeight="1">
      <c r="A4" s="9">
        <v>2</v>
      </c>
      <c r="B4" s="9">
        <v>2966</v>
      </c>
      <c r="C4" s="10" t="s">
        <v>26</v>
      </c>
    </row>
    <row r="5" spans="1:3" ht="11.25" customHeight="1">
      <c r="A5" s="9">
        <v>3</v>
      </c>
      <c r="B5" s="9">
        <v>46422</v>
      </c>
      <c r="C5" s="10" t="s">
        <v>27</v>
      </c>
    </row>
    <row r="6" spans="1:3" ht="11.25" customHeight="1">
      <c r="A6" s="9">
        <v>4</v>
      </c>
      <c r="B6" s="9">
        <v>60071</v>
      </c>
      <c r="C6" s="10" t="s">
        <v>28</v>
      </c>
    </row>
    <row r="7" spans="1:7" ht="11.25" customHeight="1">
      <c r="A7" s="9">
        <v>5</v>
      </c>
      <c r="B7" s="9">
        <v>60377</v>
      </c>
      <c r="C7" s="10" t="s">
        <v>29</v>
      </c>
      <c r="D7" s="19">
        <f>'[1]Sheet1'!V12</f>
        <v>3.4545454545454546</v>
      </c>
      <c r="E7" s="20">
        <v>40487.01597222222</v>
      </c>
      <c r="F7" s="21">
        <f>(E7-E$30)/1*0.2</f>
        <v>0.40333333333401244</v>
      </c>
      <c r="G7" s="17">
        <f>D7*(1-F7)</f>
        <v>2.0612121212097754</v>
      </c>
    </row>
    <row r="8" spans="1:7" ht="11.25" customHeight="1">
      <c r="A8" s="9">
        <v>6</v>
      </c>
      <c r="B8" s="9">
        <v>61688</v>
      </c>
      <c r="C8" s="10" t="s">
        <v>30</v>
      </c>
      <c r="D8" s="19">
        <f>'[1]Sheet1'!V10</f>
        <v>6.181818181818182</v>
      </c>
      <c r="E8" s="20">
        <v>40484.99930555555</v>
      </c>
      <c r="F8" s="21">
        <f>(E8-E$30)/1*0.2</f>
        <v>0</v>
      </c>
      <c r="G8" s="17">
        <f>D8*(1-F8)</f>
        <v>6.181818181818182</v>
      </c>
    </row>
    <row r="9" spans="1:7" ht="11.25" customHeight="1">
      <c r="A9" s="9">
        <v>7</v>
      </c>
      <c r="B9" s="9">
        <v>61710</v>
      </c>
      <c r="C9" s="10" t="s">
        <v>31</v>
      </c>
      <c r="D9" s="19">
        <f>'[1]Sheet1'!V16</f>
        <v>5.090909090909091</v>
      </c>
      <c r="E9" s="20">
        <v>40486.475694444445</v>
      </c>
      <c r="F9" s="21">
        <f>(E9-E$30)/1*0.2</f>
        <v>0.2952777777783922</v>
      </c>
      <c r="G9" s="17">
        <f>D9*(1-F9)</f>
        <v>3.58767676767364</v>
      </c>
    </row>
    <row r="10" spans="1:7" ht="11.25" customHeight="1">
      <c r="A10" s="9">
        <v>8</v>
      </c>
      <c r="B10" s="9">
        <v>70144</v>
      </c>
      <c r="C10" s="10" t="s">
        <v>32</v>
      </c>
      <c r="D10" s="19">
        <f>'[1]Sheet1'!V6</f>
        <v>5.090909090909091</v>
      </c>
      <c r="E10" s="20">
        <v>40484.99930555555</v>
      </c>
      <c r="F10" s="21">
        <f>(E10-E$30)/1*0.2</f>
        <v>0</v>
      </c>
      <c r="G10" s="17">
        <f>D10*(1-F10)</f>
        <v>5.090909090909091</v>
      </c>
    </row>
    <row r="11" spans="1:3" ht="11.25" customHeight="1">
      <c r="A11" s="9">
        <v>9</v>
      </c>
      <c r="B11" s="9">
        <v>72079</v>
      </c>
      <c r="C11" s="10" t="s">
        <v>34</v>
      </c>
    </row>
    <row r="12" spans="1:7" ht="11.25" customHeight="1">
      <c r="A12" s="9">
        <v>10</v>
      </c>
      <c r="B12" s="9">
        <v>72197</v>
      </c>
      <c r="C12" s="10" t="s">
        <v>35</v>
      </c>
      <c r="D12" s="19">
        <f>'[1]Sheet1'!V18</f>
        <v>5.090909090909091</v>
      </c>
      <c r="E12" s="20">
        <v>40484.99930555555</v>
      </c>
      <c r="F12" s="21">
        <f>(E12-E$30)/1*0.2</f>
        <v>0</v>
      </c>
      <c r="G12" s="17">
        <f>D12*(1-F12)</f>
        <v>5.090909090909091</v>
      </c>
    </row>
    <row r="13" spans="1:3" ht="11.25" customHeight="1">
      <c r="A13" s="9">
        <v>11</v>
      </c>
      <c r="B13" s="9">
        <v>73420</v>
      </c>
      <c r="C13" s="10" t="s">
        <v>37</v>
      </c>
    </row>
    <row r="14" spans="1:3" ht="11.25" customHeight="1">
      <c r="A14" s="9">
        <v>12</v>
      </c>
      <c r="B14" s="9">
        <v>76222</v>
      </c>
      <c r="C14" s="10" t="s">
        <v>38</v>
      </c>
    </row>
    <row r="15" spans="1:7" ht="11.25" customHeight="1">
      <c r="A15" s="9">
        <v>13</v>
      </c>
      <c r="B15" s="9">
        <v>81138</v>
      </c>
      <c r="C15" s="10" t="s">
        <v>39</v>
      </c>
      <c r="D15" s="19">
        <f>'[1]Sheet1'!V7</f>
        <v>1</v>
      </c>
      <c r="E15" s="20">
        <v>40488.592361111114</v>
      </c>
      <c r="F15" s="21">
        <f>(E15-E$30)/1*0.2</f>
        <v>0.7186111111121136</v>
      </c>
      <c r="G15" s="17">
        <f>D15*(1-F15)</f>
        <v>0.2813888888878864</v>
      </c>
    </row>
    <row r="16" spans="1:7" ht="11.25" customHeight="1">
      <c r="A16" s="9">
        <v>14</v>
      </c>
      <c r="B16" s="9">
        <v>81389</v>
      </c>
      <c r="C16" s="10" t="s">
        <v>40</v>
      </c>
      <c r="D16" s="19">
        <f>'[1]Sheet1'!V20</f>
        <v>8.90909090909091</v>
      </c>
      <c r="E16" s="20">
        <v>40484.99930555555</v>
      </c>
      <c r="F16" s="21">
        <f>(E16-E$30)/1*0.2</f>
        <v>0</v>
      </c>
      <c r="G16" s="17">
        <f>D16*(1-F16)</f>
        <v>8.90909090909091</v>
      </c>
    </row>
    <row r="17" spans="1:3" ht="11.25" customHeight="1">
      <c r="A17" s="9">
        <v>15</v>
      </c>
      <c r="B17" s="9">
        <v>81748</v>
      </c>
      <c r="C17" s="10" t="s">
        <v>41</v>
      </c>
    </row>
    <row r="18" spans="1:7" ht="11.25" customHeight="1">
      <c r="A18" s="9">
        <v>16</v>
      </c>
      <c r="B18" s="9">
        <v>81959</v>
      </c>
      <c r="C18" s="10" t="s">
        <v>42</v>
      </c>
      <c r="D18" s="19">
        <f>'[1]Sheet1'!V4</f>
        <v>1.5454545454545454</v>
      </c>
      <c r="E18" s="20">
        <v>40489.86875</v>
      </c>
      <c r="F18" s="21">
        <f>(E18-E$30)/1*0.2</f>
        <v>0.9738888888896327</v>
      </c>
      <c r="G18" s="17">
        <f>D18*(1-F18)</f>
        <v>0.0403535353523859</v>
      </c>
    </row>
    <row r="19" spans="1:7" ht="11.25" customHeight="1">
      <c r="A19" s="9">
        <v>17</v>
      </c>
      <c r="B19" s="9">
        <v>82100</v>
      </c>
      <c r="C19" s="10" t="s">
        <v>43</v>
      </c>
      <c r="D19" s="19">
        <f>'[1]Sheet1'!V17</f>
        <v>10</v>
      </c>
      <c r="E19" s="20">
        <v>40484.99930555555</v>
      </c>
      <c r="F19" s="21">
        <f>(E19-E$30)/1*0.2</f>
        <v>0</v>
      </c>
      <c r="G19" s="17">
        <f>D19*(1-F19)</f>
        <v>10</v>
      </c>
    </row>
    <row r="20" spans="1:7" ht="11.25" customHeight="1">
      <c r="A20" s="9">
        <v>18</v>
      </c>
      <c r="B20" s="9">
        <v>82118</v>
      </c>
      <c r="C20" s="10" t="s">
        <v>44</v>
      </c>
      <c r="D20" s="19">
        <f>'[1]Sheet1'!V21</f>
        <v>4.545454545454545</v>
      </c>
      <c r="E20" s="20">
        <v>40484.99930555555</v>
      </c>
      <c r="F20" s="21">
        <f>(E20-E$30)/1*0.2</f>
        <v>0</v>
      </c>
      <c r="G20" s="17">
        <f>D20*(1-F20)</f>
        <v>4.545454545454545</v>
      </c>
    </row>
    <row r="21" spans="1:7" ht="11.25" customHeight="1">
      <c r="A21" s="9">
        <v>19</v>
      </c>
      <c r="B21" s="9">
        <v>82550</v>
      </c>
      <c r="C21" s="10" t="s">
        <v>45</v>
      </c>
      <c r="D21" s="19">
        <f>'[1]Sheet1'!V8</f>
        <v>2.3636363636363633</v>
      </c>
      <c r="E21" s="20">
        <v>40487.868055555555</v>
      </c>
      <c r="F21" s="21">
        <f>(E21-E$30)/1*0.2</f>
        <v>0.5737500000002911</v>
      </c>
      <c r="G21" s="17">
        <f>D21*(1-F21)</f>
        <v>1.007499999999312</v>
      </c>
    </row>
    <row r="22" spans="1:3" ht="11.25" customHeight="1">
      <c r="A22" s="9">
        <v>20</v>
      </c>
      <c r="B22" s="9">
        <v>83083</v>
      </c>
      <c r="C22" s="10" t="s">
        <v>46</v>
      </c>
    </row>
    <row r="23" spans="1:7" ht="11.25" customHeight="1">
      <c r="A23" s="9">
        <v>21</v>
      </c>
      <c r="B23" s="9">
        <v>83960</v>
      </c>
      <c r="C23" s="10" t="s">
        <v>47</v>
      </c>
      <c r="D23" s="19">
        <f>'[1]Sheet1'!V19</f>
        <v>7.2727272727272725</v>
      </c>
      <c r="E23" s="20">
        <v>40484.99930555555</v>
      </c>
      <c r="F23" s="21">
        <f>(E23-E$30)/1*0.2</f>
        <v>0</v>
      </c>
      <c r="G23" s="17">
        <f>D23*(1-F23)</f>
        <v>7.2727272727272725</v>
      </c>
    </row>
    <row r="24" spans="1:7" ht="11.25" customHeight="1">
      <c r="A24" s="9">
        <v>22</v>
      </c>
      <c r="B24" s="9">
        <v>84066</v>
      </c>
      <c r="C24" s="10" t="s">
        <v>48</v>
      </c>
      <c r="D24" s="19">
        <f>'[1]Sheet1'!V11</f>
        <v>6.181818181818182</v>
      </c>
      <c r="E24" s="20">
        <v>40484.99930555555</v>
      </c>
      <c r="F24" s="21">
        <f>(E24-E$30)/1*0.2</f>
        <v>0</v>
      </c>
      <c r="G24" s="17">
        <f>D24*(1-F24)</f>
        <v>6.181818181818182</v>
      </c>
    </row>
    <row r="25" spans="1:7" ht="11.25" customHeight="1">
      <c r="A25" s="9">
        <v>23</v>
      </c>
      <c r="B25" s="9">
        <v>84162</v>
      </c>
      <c r="C25" s="10" t="s">
        <v>49</v>
      </c>
      <c r="D25" s="19">
        <f>'[1]Sheet1'!V9</f>
        <v>5.636363636363637</v>
      </c>
      <c r="E25" s="20">
        <v>40484.99930555555</v>
      </c>
      <c r="F25" s="21">
        <f>(E25-E$30)/1*0.2</f>
        <v>0</v>
      </c>
      <c r="G25" s="17">
        <f>D25*(1-F25)</f>
        <v>5.636363636363637</v>
      </c>
    </row>
    <row r="26" spans="1:3" ht="11.25" customHeight="1">
      <c r="A26" s="9">
        <v>24</v>
      </c>
      <c r="B26" s="9">
        <v>84189</v>
      </c>
      <c r="C26" s="10" t="s">
        <v>50</v>
      </c>
    </row>
    <row r="27" spans="1:7" ht="11.25" customHeight="1">
      <c r="A27" s="9">
        <v>25</v>
      </c>
      <c r="B27" s="9">
        <v>84272</v>
      </c>
      <c r="C27" s="10" t="s">
        <v>51</v>
      </c>
      <c r="D27" s="19">
        <f>'[1]Sheet1'!V5</f>
        <v>6.7272727272727275</v>
      </c>
      <c r="E27" s="20">
        <v>40484.99930555555</v>
      </c>
      <c r="F27" s="21">
        <f>(E27-E$30)/1*0.2</f>
        <v>0</v>
      </c>
      <c r="G27" s="17">
        <f>D27*(1-F27)</f>
        <v>6.7272727272727275</v>
      </c>
    </row>
    <row r="28" spans="1:7" ht="11.25" customHeight="1">
      <c r="A28" s="9">
        <v>26</v>
      </c>
      <c r="B28" s="9">
        <v>84439</v>
      </c>
      <c r="C28" s="10" t="s">
        <v>52</v>
      </c>
      <c r="D28" s="19">
        <f>'[1]Sheet1'!V15</f>
        <v>7.2727272727272725</v>
      </c>
      <c r="E28" s="20">
        <v>40484.99930555555</v>
      </c>
      <c r="F28" s="21">
        <f>(E28-E$30)/1*0.2</f>
        <v>0</v>
      </c>
      <c r="G28" s="17">
        <f>D28*(1-F28)</f>
        <v>7.2727272727272725</v>
      </c>
    </row>
    <row r="29" spans="1:7" ht="11.25" customHeight="1">
      <c r="A29" s="9">
        <v>27</v>
      </c>
      <c r="B29" s="9">
        <v>84538</v>
      </c>
      <c r="C29" s="10" t="s">
        <v>53</v>
      </c>
      <c r="D29" s="19">
        <f>'[1]Sheet1'!V13</f>
        <v>6.7272727272727275</v>
      </c>
      <c r="E29" s="20">
        <v>40484.99930555555</v>
      </c>
      <c r="F29" s="21">
        <f>(E29-E$30)/1*0.2</f>
        <v>0</v>
      </c>
      <c r="G29" s="17">
        <f>D29*(1-F29)</f>
        <v>6.7272727272727275</v>
      </c>
    </row>
    <row r="30" spans="1:7" ht="11.25" customHeight="1">
      <c r="A30" s="9">
        <v>28</v>
      </c>
      <c r="B30" s="9">
        <v>84550</v>
      </c>
      <c r="C30" s="10" t="s">
        <v>54</v>
      </c>
      <c r="D30" s="19">
        <f>'[1]Sheet1'!V14</f>
        <v>3.4545454545454546</v>
      </c>
      <c r="E30" s="20">
        <v>40484.99930555555</v>
      </c>
      <c r="F30" s="21">
        <f>(E30-E$30)/1*0.2</f>
        <v>0</v>
      </c>
      <c r="G30" s="17">
        <f>D30*(1-F30)</f>
        <v>3.4545454545454546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Diniz</dc:creator>
  <cp:keywords/>
  <dc:description/>
  <cp:lastModifiedBy>Joao Meidanis</cp:lastModifiedBy>
  <dcterms:created xsi:type="dcterms:W3CDTF">2009-10-07T09:50:45Z</dcterms:created>
  <dcterms:modified xsi:type="dcterms:W3CDTF">2010-12-17T09:42:40Z</dcterms:modified>
  <cp:category/>
  <cp:version/>
  <cp:contentType/>
  <cp:contentStatus/>
  <cp:revision>74</cp:revision>
</cp:coreProperties>
</file>