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<sst xmlns="http://schemas.openxmlformats.org/spreadsheetml/2006/main" count="126" uniqueCount="39">
  <si>
    <t>RA</t>
  </si>
  <si>
    <t>Nome</t>
  </si>
  <si>
    <t>Gr</t>
  </si>
  <si>
    <t>NF</t>
  </si>
  <si>
    <t>PI</t>
  </si>
  <si>
    <t>PI1</t>
  </si>
  <si>
    <t>PI2</t>
  </si>
  <si>
    <t>PG</t>
  </si>
  <si>
    <t>PG1</t>
  </si>
  <si>
    <t>PG2</t>
  </si>
  <si>
    <t>PA</t>
  </si>
  <si>
    <t>NA</t>
  </si>
  <si>
    <t>NQU</t>
  </si>
  <si>
    <t>NNS</t>
  </si>
  <si>
    <t>B</t>
  </si>
  <si>
    <t>EX</t>
  </si>
  <si>
    <t>M</t>
  </si>
  <si>
    <t>C</t>
  </si>
  <si>
    <t xml:space="preserve">Mirela Dal Col Silva                    </t>
  </si>
  <si>
    <t>Douglas José Soares Rodrigues</t>
  </si>
  <si>
    <t xml:space="preserve">Fernando Ferrari de Goes                </t>
  </si>
  <si>
    <t>-</t>
  </si>
  <si>
    <t xml:space="preserve">Tony Minoru Tamura Lopes                </t>
  </si>
  <si>
    <t xml:space="preserve">Tiago Rinck Caveden                     </t>
  </si>
  <si>
    <t xml:space="preserve">Anderson Rodrigues Martins              </t>
  </si>
  <si>
    <t xml:space="preserve">Pedro Cipriano Feijão                   </t>
  </si>
  <si>
    <t xml:space="preserve">Marcus Vinicius Benedito                </t>
  </si>
  <si>
    <t>A</t>
  </si>
  <si>
    <t xml:space="preserve">Gesivaldo Santos                        </t>
  </si>
  <si>
    <t xml:space="preserve">Rodrigo Augusto Orth Ritter             </t>
  </si>
  <si>
    <t xml:space="preserve">Renato Cristiano Torres                 </t>
  </si>
  <si>
    <t>Fábio Augusto Menocci Cappabianco</t>
  </si>
  <si>
    <t xml:space="preserve">Rafael Tinti Andrade                    </t>
  </si>
  <si>
    <t xml:space="preserve">Alexandre Costa Monteiro                </t>
  </si>
  <si>
    <t xml:space="preserve">Bruno Luís Gonçalves Dilly              </t>
  </si>
  <si>
    <t xml:space="preserve">Ezio Francisco Fagan Júnior             </t>
  </si>
  <si>
    <t xml:space="preserve">Mathias Gallé               </t>
  </si>
  <si>
    <t>Total/Média</t>
  </si>
  <si>
    <t>Vermelho = estimativa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</si>
</sst>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6">
    <font>
      <sz val="10"/>
      <name val="Bitstream Vera Sans"/>
      <family val="2"/>
    </font>
    <font>
      <sz val="10"/>
      <name val="Arial"/>
      <family val="0"/>
    </font>
    <font>
      <b/>
      <sz val="10"/>
      <name val="Bitstream Vera Sans"/>
      <family val="2"/>
    </font>
    <font>
      <sz val="10"/>
      <color indexed="8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workbookViewId="0" topLeftCell="A1">
      <selection activeCell="B1" sqref="B1"/>
    </sheetView>
  </sheetViews>
  <sheetFormatPr defaultColWidth="10.28125" defaultRowHeight="12.75"/>
  <cols>
    <col min="1" max="1" width="7.57421875" style="1" customWidth="1"/>
    <col min="2" max="2" width="29.00390625" style="1" customWidth="1"/>
    <col min="3" max="3" width="3.28125" style="2" customWidth="1"/>
    <col min="4" max="17" width="4.8515625" style="3" customWidth="1"/>
    <col min="18" max="18" width="2.7109375" style="2" customWidth="1"/>
    <col min="19" max="16384" width="10.28125" style="1" customWidth="1"/>
  </cols>
  <sheetData>
    <row r="2" spans="1:18" s="4" customFormat="1" ht="12.75">
      <c r="A2" s="4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5" t="s">
        <v>17</v>
      </c>
    </row>
    <row r="3" spans="1:18" ht="12.75">
      <c r="A3" s="1">
        <v>9469</v>
      </c>
      <c r="B3" s="1" t="s">
        <v>18</v>
      </c>
      <c r="C3" s="2">
        <v>2</v>
      </c>
      <c r="D3" s="7">
        <f>0.5*E3+0.3*H3+0.1*K3+0.1*L3+M3-N3+O3</f>
        <v>9.735256410256408</v>
      </c>
      <c r="E3" s="7">
        <f>0.35*F3+0.65*G3</f>
        <v>9</v>
      </c>
      <c r="F3" s="3">
        <v>9</v>
      </c>
      <c r="G3" s="7">
        <v>9</v>
      </c>
      <c r="H3" s="7">
        <f>0.5*I3+0.5*J3</f>
        <v>8.75</v>
      </c>
      <c r="I3" s="8">
        <v>9.5</v>
      </c>
      <c r="J3" s="7">
        <v>8</v>
      </c>
      <c r="K3" s="3">
        <v>7.435897435897436</v>
      </c>
      <c r="L3" s="3">
        <f>AVERAGE(9,10,10)</f>
        <v>9.666666666666666</v>
      </c>
      <c r="M3" s="3">
        <f>0.7+0.5</f>
        <v>1.2000000000000002</v>
      </c>
      <c r="N3" s="3">
        <v>0.30000000000000004</v>
      </c>
      <c r="Q3" s="7">
        <f>MIN(D3,10)</f>
        <v>9.735256410256408</v>
      </c>
      <c r="R3" s="9" t="str">
        <f>IF(Q3&gt;=8.75,"A",IF(Q3&gt;8.25,"AB",IF(Q3&gt;=7.25,"B",IF(Q3&gt;6.75,"BC",IF(Q3&gt;=5,"C","D")))))</f>
        <v>A</v>
      </c>
    </row>
    <row r="4" spans="1:18" ht="12.75">
      <c r="A4" s="1">
        <v>11104</v>
      </c>
      <c r="B4" s="1" t="s">
        <v>19</v>
      </c>
      <c r="C4" s="2">
        <v>2</v>
      </c>
      <c r="D4" s="7">
        <f>0.5*E4+0.3*H4+0.1*K4+0.1*L4+M4-N4+O4</f>
        <v>8.375</v>
      </c>
      <c r="E4" s="7">
        <f>0.35*F4+0.65*G4</f>
        <v>6.050000000000001</v>
      </c>
      <c r="F4" s="3">
        <v>8</v>
      </c>
      <c r="G4" s="7">
        <v>5</v>
      </c>
      <c r="H4" s="7">
        <f>0.5*I4+0.5*J4</f>
        <v>8.75</v>
      </c>
      <c r="I4" s="8">
        <f>I3</f>
        <v>9.5</v>
      </c>
      <c r="J4" s="7">
        <f>J3</f>
        <v>8</v>
      </c>
      <c r="K4" s="3">
        <v>8.75</v>
      </c>
      <c r="L4" s="3">
        <f>AVERAGE(9,10)</f>
        <v>9.5</v>
      </c>
      <c r="M4" s="3">
        <f>0.4+0.5</f>
        <v>0.9</v>
      </c>
      <c r="N4" s="3">
        <v>0</v>
      </c>
      <c r="Q4" s="7">
        <f>MIN(D4,10)</f>
        <v>8.375</v>
      </c>
      <c r="R4" s="9" t="s">
        <v>14</v>
      </c>
    </row>
    <row r="5" spans="1:18" ht="12.75">
      <c r="A5" s="1">
        <v>16081</v>
      </c>
      <c r="B5" s="1" t="s">
        <v>20</v>
      </c>
      <c r="C5" s="2" t="s">
        <v>21</v>
      </c>
      <c r="D5" s="7" t="s">
        <v>21</v>
      </c>
      <c r="E5" s="7" t="s">
        <v>21</v>
      </c>
      <c r="F5" s="7" t="s">
        <v>21</v>
      </c>
      <c r="G5" s="7" t="str">
        <f>F5</f>
        <v>-</v>
      </c>
      <c r="H5" s="7" t="s">
        <v>21</v>
      </c>
      <c r="I5" s="8" t="s">
        <v>21</v>
      </c>
      <c r="J5" s="7" t="str">
        <f>I5</f>
        <v>-</v>
      </c>
      <c r="L5" s="7" t="s">
        <v>21</v>
      </c>
      <c r="M5" s="7" t="s">
        <v>21</v>
      </c>
      <c r="O5" s="7"/>
      <c r="P5" s="7"/>
      <c r="Q5" s="7" t="str">
        <f>D5</f>
        <v>-</v>
      </c>
      <c r="R5" s="9" t="s">
        <v>21</v>
      </c>
    </row>
    <row r="6" spans="1:18" ht="12.75">
      <c r="A6" s="1">
        <v>17502</v>
      </c>
      <c r="B6" s="1" t="s">
        <v>22</v>
      </c>
      <c r="C6" s="2" t="s">
        <v>21</v>
      </c>
      <c r="D6" s="7" t="s">
        <v>21</v>
      </c>
      <c r="E6" s="7" t="s">
        <v>21</v>
      </c>
      <c r="F6" s="7" t="s">
        <v>21</v>
      </c>
      <c r="G6" s="7" t="str">
        <f>F6</f>
        <v>-</v>
      </c>
      <c r="H6" s="7" t="s">
        <v>21</v>
      </c>
      <c r="I6" s="8" t="s">
        <v>21</v>
      </c>
      <c r="J6" s="7" t="str">
        <f>I6</f>
        <v>-</v>
      </c>
      <c r="L6" s="7" t="s">
        <v>21</v>
      </c>
      <c r="M6" s="7" t="s">
        <v>21</v>
      </c>
      <c r="O6" s="7"/>
      <c r="P6" s="7"/>
      <c r="Q6" s="7" t="str">
        <f>D6</f>
        <v>-</v>
      </c>
      <c r="R6" s="9" t="s">
        <v>21</v>
      </c>
    </row>
    <row r="7" spans="1:18" ht="12.75">
      <c r="A7" s="1">
        <v>25316</v>
      </c>
      <c r="B7" s="1" t="s">
        <v>23</v>
      </c>
      <c r="C7" s="2">
        <v>3</v>
      </c>
      <c r="D7" s="7">
        <f>0.5*E7+0.3*H7+0.1*K7+0.1*L7+M7-N7+O7</f>
        <v>10.248684210526315</v>
      </c>
      <c r="E7" s="7">
        <f>0.35*F7+0.65*G7</f>
        <v>8</v>
      </c>
      <c r="F7" s="3">
        <v>8</v>
      </c>
      <c r="G7" s="7">
        <v>8</v>
      </c>
      <c r="H7" s="7">
        <f>0.5*I7+0.5*J7</f>
        <v>9.25</v>
      </c>
      <c r="I7" s="8">
        <v>9.5</v>
      </c>
      <c r="J7" s="7">
        <v>9</v>
      </c>
      <c r="K7" s="3">
        <v>9.736842105263158</v>
      </c>
      <c r="L7" s="3">
        <f>AVERAGE(8,10)</f>
        <v>9</v>
      </c>
      <c r="M7" s="3">
        <f>0.7+0.4</f>
        <v>1.1</v>
      </c>
      <c r="N7" s="3">
        <v>0</v>
      </c>
      <c r="O7" s="3">
        <v>0.5</v>
      </c>
      <c r="Q7" s="7">
        <f>MIN(D7,10)</f>
        <v>10</v>
      </c>
      <c r="R7" s="9" t="str">
        <f>IF(Q7&gt;=8.75,"A",IF(Q7&gt;8.25,"AB",IF(Q7&gt;=7.25,"B",IF(Q7&gt;6.75,"BC",IF(Q7&gt;=5,"C","D")))))</f>
        <v>A</v>
      </c>
    </row>
    <row r="8" spans="1:18" ht="12.75">
      <c r="A8" s="1">
        <v>36757</v>
      </c>
      <c r="B8" s="1" t="s">
        <v>24</v>
      </c>
      <c r="C8" s="2" t="s">
        <v>21</v>
      </c>
      <c r="D8" s="7" t="s">
        <v>21</v>
      </c>
      <c r="E8" s="7" t="s">
        <v>21</v>
      </c>
      <c r="F8" s="3">
        <v>3.5</v>
      </c>
      <c r="G8" s="7" t="s">
        <v>21</v>
      </c>
      <c r="H8" s="7" t="s">
        <v>21</v>
      </c>
      <c r="I8" s="8" t="s">
        <v>21</v>
      </c>
      <c r="J8" s="7" t="str">
        <f>I8</f>
        <v>-</v>
      </c>
      <c r="L8" s="3" t="s">
        <v>21</v>
      </c>
      <c r="M8" s="3" t="s">
        <v>21</v>
      </c>
      <c r="Q8" s="7" t="str">
        <f>D8</f>
        <v>-</v>
      </c>
      <c r="R8" s="9" t="s">
        <v>21</v>
      </c>
    </row>
    <row r="9" spans="1:18" ht="12.75">
      <c r="A9" s="1">
        <v>57093</v>
      </c>
      <c r="B9" s="1" t="s">
        <v>25</v>
      </c>
      <c r="C9" s="2">
        <v>3</v>
      </c>
      <c r="D9" s="7">
        <f>0.5*E9+0.3*H9+0.1*K9+0.1*L9+M9-N9+O9</f>
        <v>10.811842105263159</v>
      </c>
      <c r="E9" s="7">
        <f>0.35*F9+0.65*G9</f>
        <v>10</v>
      </c>
      <c r="F9" s="3">
        <v>10</v>
      </c>
      <c r="G9" s="7">
        <v>10</v>
      </c>
      <c r="H9" s="7">
        <f>0.5*I9+0.5*J9</f>
        <v>9.25</v>
      </c>
      <c r="I9" s="8">
        <f>I7</f>
        <v>9.5</v>
      </c>
      <c r="J9" s="7">
        <f>J7</f>
        <v>9</v>
      </c>
      <c r="K9" s="3">
        <v>7.368421052631579</v>
      </c>
      <c r="L9" s="3">
        <f>AVERAGE(10,10)</f>
        <v>10</v>
      </c>
      <c r="M9" s="3">
        <f>0.4+0.4</f>
        <v>0.8</v>
      </c>
      <c r="N9" s="3">
        <v>0.5</v>
      </c>
      <c r="O9" s="3">
        <v>1</v>
      </c>
      <c r="Q9" s="7">
        <f>MIN(D9,10)</f>
        <v>10</v>
      </c>
      <c r="R9" s="9" t="str">
        <f>IF(Q9&gt;=8.75,"A",IF(Q9&gt;8.25,"AB",IF(Q9&gt;=7.25,"B",IF(Q9&gt;6.75,"BC",IF(Q9&gt;=5,"C","D")))))</f>
        <v>A</v>
      </c>
    </row>
    <row r="10" spans="1:18" ht="12.75">
      <c r="A10" s="1">
        <v>57631</v>
      </c>
      <c r="B10" s="1" t="s">
        <v>26</v>
      </c>
      <c r="C10" s="2">
        <v>2</v>
      </c>
      <c r="D10" s="7">
        <f>0.5*E10+0.3*H10+0.1*K10+0.1*L10+M10-N10+O10</f>
        <v>8.65365384615385</v>
      </c>
      <c r="E10" s="7">
        <f>0.35*F10+0.65*G10</f>
        <v>7.165000000000001</v>
      </c>
      <c r="F10" s="3">
        <v>8.4</v>
      </c>
      <c r="G10" s="7">
        <v>6.5</v>
      </c>
      <c r="H10" s="7">
        <f>0.5*I10+0.5*J10</f>
        <v>8.75</v>
      </c>
      <c r="I10" s="8">
        <f>I3</f>
        <v>9.5</v>
      </c>
      <c r="J10" s="7">
        <f>J3</f>
        <v>8</v>
      </c>
      <c r="K10" s="3">
        <v>8.461538461538462</v>
      </c>
      <c r="L10" s="3">
        <f>AVERAGE(10,8)</f>
        <v>9</v>
      </c>
      <c r="M10" s="3">
        <f>0.3+0.5</f>
        <v>0.8</v>
      </c>
      <c r="N10" s="3">
        <v>0.1</v>
      </c>
      <c r="Q10" s="7">
        <f>MIN(D10,10)</f>
        <v>8.65365384615385</v>
      </c>
      <c r="R10" s="9" t="s">
        <v>27</v>
      </c>
    </row>
    <row r="11" spans="1:18" ht="12.75">
      <c r="A11" s="1">
        <v>57670</v>
      </c>
      <c r="B11" s="1" t="s">
        <v>28</v>
      </c>
      <c r="C11" s="2" t="s">
        <v>21</v>
      </c>
      <c r="D11" s="7" t="s">
        <v>21</v>
      </c>
      <c r="E11" s="7" t="s">
        <v>21</v>
      </c>
      <c r="F11" s="3" t="s">
        <v>21</v>
      </c>
      <c r="G11" s="7" t="str">
        <f>F11</f>
        <v>-</v>
      </c>
      <c r="H11" s="7" t="s">
        <v>21</v>
      </c>
      <c r="I11" s="8" t="s">
        <v>21</v>
      </c>
      <c r="J11" s="7" t="str">
        <f>I11</f>
        <v>-</v>
      </c>
      <c r="L11" s="3">
        <v>8</v>
      </c>
      <c r="M11" s="3" t="s">
        <v>21</v>
      </c>
      <c r="Q11" s="7" t="str">
        <f>D11</f>
        <v>-</v>
      </c>
      <c r="R11" s="9" t="s">
        <v>21</v>
      </c>
    </row>
    <row r="12" spans="1:18" ht="12.75">
      <c r="A12" s="1">
        <v>66279</v>
      </c>
      <c r="B12" s="1" t="s">
        <v>29</v>
      </c>
      <c r="C12" s="2" t="s">
        <v>21</v>
      </c>
      <c r="D12" s="7" t="s">
        <v>21</v>
      </c>
      <c r="E12" s="7" t="s">
        <v>21</v>
      </c>
      <c r="F12" s="3">
        <v>5</v>
      </c>
      <c r="G12" s="7" t="s">
        <v>21</v>
      </c>
      <c r="H12" s="7" t="s">
        <v>21</v>
      </c>
      <c r="I12" s="8" t="s">
        <v>21</v>
      </c>
      <c r="J12" s="7" t="str">
        <f>I12</f>
        <v>-</v>
      </c>
      <c r="L12" s="3">
        <v>8</v>
      </c>
      <c r="M12" s="3">
        <v>0.30000000000000004</v>
      </c>
      <c r="Q12" s="7" t="str">
        <f>D12</f>
        <v>-</v>
      </c>
      <c r="R12" s="9" t="s">
        <v>21</v>
      </c>
    </row>
    <row r="13" spans="1:18" ht="12.75">
      <c r="A13" s="1">
        <v>66330</v>
      </c>
      <c r="B13" s="1" t="s">
        <v>30</v>
      </c>
      <c r="C13" s="2">
        <v>2</v>
      </c>
      <c r="D13" s="10">
        <f>0.5*E13+0.3*H13+0.1*K13+0.1*L13+M13-N13+O13</f>
        <v>6.991779279279279</v>
      </c>
      <c r="E13" s="7">
        <f>0.35*F13+0.65*G13</f>
        <v>3.375</v>
      </c>
      <c r="F13" s="3">
        <v>5</v>
      </c>
      <c r="G13" s="7">
        <v>2.5</v>
      </c>
      <c r="H13" s="7">
        <f>0.5*I13+0.5*J13</f>
        <v>8.75</v>
      </c>
      <c r="I13" s="8">
        <f>I3</f>
        <v>9.5</v>
      </c>
      <c r="J13" s="7">
        <f>J3</f>
        <v>8</v>
      </c>
      <c r="K13" s="3">
        <v>9.45945945945946</v>
      </c>
      <c r="L13" s="3">
        <f>AVERAGE(8,10,10)</f>
        <v>9.333333333333334</v>
      </c>
      <c r="M13" s="3">
        <f>0.4+0.4</f>
        <v>0.8</v>
      </c>
      <c r="N13" s="3">
        <v>0</v>
      </c>
      <c r="Q13" s="7">
        <f>MIN(D13,10)</f>
        <v>6.991779279279279</v>
      </c>
      <c r="R13" s="9" t="s">
        <v>17</v>
      </c>
    </row>
    <row r="14" spans="1:18" ht="12.75">
      <c r="A14" s="1">
        <v>991724</v>
      </c>
      <c r="B14" s="1" t="s">
        <v>31</v>
      </c>
      <c r="C14" s="2" t="s">
        <v>21</v>
      </c>
      <c r="D14" s="7" t="s">
        <v>21</v>
      </c>
      <c r="E14" s="7" t="s">
        <v>21</v>
      </c>
      <c r="F14" s="3" t="s">
        <v>21</v>
      </c>
      <c r="G14" s="7" t="str">
        <f>F14</f>
        <v>-</v>
      </c>
      <c r="H14" s="7" t="s">
        <v>21</v>
      </c>
      <c r="I14" s="8" t="s">
        <v>21</v>
      </c>
      <c r="J14" s="7" t="str">
        <f>I14</f>
        <v>-</v>
      </c>
      <c r="L14" s="3" t="s">
        <v>21</v>
      </c>
      <c r="M14" s="3" t="s">
        <v>21</v>
      </c>
      <c r="Q14" s="7" t="str">
        <f>D14</f>
        <v>-</v>
      </c>
      <c r="R14" s="9" t="s">
        <v>21</v>
      </c>
    </row>
    <row r="15" spans="1:18" ht="12.75">
      <c r="A15" s="1">
        <v>5234</v>
      </c>
      <c r="B15" s="1" t="s">
        <v>32</v>
      </c>
      <c r="C15" s="2" t="s">
        <v>21</v>
      </c>
      <c r="D15" s="7" t="s">
        <v>21</v>
      </c>
      <c r="E15" s="7" t="s">
        <v>21</v>
      </c>
      <c r="F15" s="3" t="s">
        <v>21</v>
      </c>
      <c r="G15" s="7" t="str">
        <f>F15</f>
        <v>-</v>
      </c>
      <c r="H15" s="7" t="s">
        <v>21</v>
      </c>
      <c r="I15" s="8" t="s">
        <v>21</v>
      </c>
      <c r="J15" s="7" t="str">
        <f>I15</f>
        <v>-</v>
      </c>
      <c r="L15" s="3" t="s">
        <v>21</v>
      </c>
      <c r="M15" s="3" t="s">
        <v>21</v>
      </c>
      <c r="Q15" s="7" t="str">
        <f>D15</f>
        <v>-</v>
      </c>
      <c r="R15" s="9" t="s">
        <v>21</v>
      </c>
    </row>
    <row r="16" spans="1:18" ht="12.75">
      <c r="A16" s="1">
        <v>7946</v>
      </c>
      <c r="B16" s="1" t="s">
        <v>33</v>
      </c>
      <c r="C16" s="2" t="s">
        <v>21</v>
      </c>
      <c r="D16" s="7" t="s">
        <v>21</v>
      </c>
      <c r="E16" s="7" t="s">
        <v>21</v>
      </c>
      <c r="F16" s="3" t="s">
        <v>21</v>
      </c>
      <c r="G16" s="7" t="str">
        <f>F16</f>
        <v>-</v>
      </c>
      <c r="H16" s="7" t="s">
        <v>21</v>
      </c>
      <c r="I16" s="8" t="s">
        <v>21</v>
      </c>
      <c r="J16" s="7" t="str">
        <f>I16</f>
        <v>-</v>
      </c>
      <c r="L16" s="3" t="s">
        <v>21</v>
      </c>
      <c r="M16" s="3" t="s">
        <v>21</v>
      </c>
      <c r="Q16" s="7" t="str">
        <f>D16</f>
        <v>-</v>
      </c>
      <c r="R16" s="9" t="s">
        <v>21</v>
      </c>
    </row>
    <row r="17" spans="1:18" ht="12.75">
      <c r="A17" s="1">
        <v>15584</v>
      </c>
      <c r="B17" s="1" t="s">
        <v>34</v>
      </c>
      <c r="C17" s="2">
        <v>3</v>
      </c>
      <c r="D17" s="7">
        <f>0.5*E17+0.3*H17+0.1*K17+0.1*L17+M17-N17+O17</f>
        <v>9.371283783783785</v>
      </c>
      <c r="E17" s="7">
        <f>0.35*F17+0.65*G17</f>
        <v>8.025</v>
      </c>
      <c r="F17" s="3">
        <v>9</v>
      </c>
      <c r="G17" s="7">
        <v>7.5</v>
      </c>
      <c r="H17" s="7">
        <f>0.5*I17+0.5*J17</f>
        <v>9.25</v>
      </c>
      <c r="I17" s="8">
        <f>I7</f>
        <v>9.5</v>
      </c>
      <c r="J17" s="7">
        <f>J7</f>
        <v>9</v>
      </c>
      <c r="K17" s="3">
        <v>7.837837837837838</v>
      </c>
      <c r="L17" s="3">
        <f>AVERAGE(8,10,9)</f>
        <v>9</v>
      </c>
      <c r="M17" s="3">
        <f>0.4+0.8</f>
        <v>1.2000000000000002</v>
      </c>
      <c r="N17" s="3">
        <v>0.30000000000000004</v>
      </c>
      <c r="Q17" s="7">
        <f>MIN(D17,10)</f>
        <v>9.371283783783785</v>
      </c>
      <c r="R17" s="9" t="str">
        <f>IF(Q17&gt;=8.75,"A",IF(Q17&gt;8.25,"AB",IF(Q17&gt;=7.25,"B",IF(Q17&gt;6.75,"BC",IF(Q17&gt;=5,"C","D")))))</f>
        <v>A</v>
      </c>
    </row>
    <row r="18" spans="1:18" ht="12.75">
      <c r="A18" s="1">
        <v>15973</v>
      </c>
      <c r="B18" s="1" t="s">
        <v>35</v>
      </c>
      <c r="C18" s="2" t="s">
        <v>21</v>
      </c>
      <c r="D18" s="7" t="s">
        <v>21</v>
      </c>
      <c r="E18" s="7" t="s">
        <v>21</v>
      </c>
      <c r="F18" s="3" t="s">
        <v>21</v>
      </c>
      <c r="G18" s="7" t="str">
        <f>F18</f>
        <v>-</v>
      </c>
      <c r="H18" s="7" t="s">
        <v>21</v>
      </c>
      <c r="I18" s="8" t="s">
        <v>21</v>
      </c>
      <c r="J18" s="7" t="str">
        <f>I18</f>
        <v>-</v>
      </c>
      <c r="L18" s="3" t="s">
        <v>21</v>
      </c>
      <c r="M18" s="3">
        <v>0.1</v>
      </c>
      <c r="Q18" s="7" t="str">
        <f>D18</f>
        <v>-</v>
      </c>
      <c r="R18" s="9" t="s">
        <v>21</v>
      </c>
    </row>
    <row r="19" spans="1:18" ht="12.75">
      <c r="A19" s="1">
        <v>25316</v>
      </c>
      <c r="B19" s="1" t="s">
        <v>23</v>
      </c>
      <c r="C19" s="2" t="s">
        <v>21</v>
      </c>
      <c r="D19" s="7" t="s">
        <v>21</v>
      </c>
      <c r="E19" s="7" t="s">
        <v>21</v>
      </c>
      <c r="F19" s="3" t="s">
        <v>21</v>
      </c>
      <c r="G19" s="7" t="str">
        <f>F19</f>
        <v>-</v>
      </c>
      <c r="H19" s="7" t="s">
        <v>21</v>
      </c>
      <c r="I19" s="8" t="s">
        <v>21</v>
      </c>
      <c r="J19" s="7" t="str">
        <f>I19</f>
        <v>-</v>
      </c>
      <c r="L19" s="3" t="s">
        <v>21</v>
      </c>
      <c r="M19" s="3" t="s">
        <v>21</v>
      </c>
      <c r="Q19" s="7" t="str">
        <f>D19</f>
        <v>-</v>
      </c>
      <c r="R19" s="9" t="str">
        <f>R7</f>
        <v>A</v>
      </c>
    </row>
    <row r="20" spans="1:18" ht="12.75">
      <c r="A20" s="1">
        <v>65369</v>
      </c>
      <c r="B20" s="1" t="s">
        <v>36</v>
      </c>
      <c r="C20" s="2">
        <v>3</v>
      </c>
      <c r="D20" s="7">
        <f>0.5*E20+0.3*H20+0.1*K20+0.1*L20+M20-N20+O20</f>
        <v>10.37371794871795</v>
      </c>
      <c r="E20" s="7">
        <f>0.35*F20+0.65*G20</f>
        <v>8.700000000000001</v>
      </c>
      <c r="F20" s="3">
        <v>10</v>
      </c>
      <c r="G20" s="7">
        <v>8</v>
      </c>
      <c r="H20" s="7">
        <f>0.5*I20+0.5*J20</f>
        <v>9.25</v>
      </c>
      <c r="I20" s="8">
        <f>I7</f>
        <v>9.5</v>
      </c>
      <c r="J20" s="7">
        <f>J7</f>
        <v>9</v>
      </c>
      <c r="K20" s="3">
        <v>9.487179487179487</v>
      </c>
      <c r="L20" s="3">
        <f>AVERAGE(10,10)</f>
        <v>10</v>
      </c>
      <c r="M20" s="3">
        <f>0.3+0.5</f>
        <v>0.8</v>
      </c>
      <c r="N20" s="3">
        <v>0</v>
      </c>
      <c r="O20" s="3">
        <v>0.5</v>
      </c>
      <c r="Q20" s="7">
        <f>MIN(D20,10)</f>
        <v>10</v>
      </c>
      <c r="R20" s="9" t="str">
        <f>IF(Q20&gt;=8.75,"A",IF(Q20&gt;8.25,"AB",IF(Q20&gt;=7.25,"B",IF(Q20&gt;6.75,"BC",IF(Q20&gt;=5,"C","D")))))</f>
        <v>A</v>
      </c>
    </row>
    <row r="21" spans="2:18" s="4" customFormat="1" ht="12.75">
      <c r="B21" s="4" t="s">
        <v>37</v>
      </c>
      <c r="C21" s="5"/>
      <c r="D21" s="11">
        <f>AVERAGE(D3:D20)</f>
        <v>9.320152197997594</v>
      </c>
      <c r="E21" s="6">
        <f>AVERAGE(E3:E20)</f>
        <v>7.539375000000001</v>
      </c>
      <c r="F21" s="6">
        <f>AVERAGE(F3:F20)</f>
        <v>7.590000000000001</v>
      </c>
      <c r="G21" s="6">
        <f>AVERAGE(G3:G20)</f>
        <v>7.0625</v>
      </c>
      <c r="H21" s="11">
        <f>AVERAGE(H3:H20)</f>
        <v>9</v>
      </c>
      <c r="I21" s="6">
        <f>AVERAGE(I3:I20)</f>
        <v>9.5</v>
      </c>
      <c r="J21" s="11">
        <f>AVERAGE(J3:J20)</f>
        <v>8.5</v>
      </c>
      <c r="K21" s="6">
        <f>AVERAGE(K3:K20)</f>
        <v>8.567146979975927</v>
      </c>
      <c r="L21" s="6">
        <f>AVERAGE(L3:L20)</f>
        <v>9.150000000000002</v>
      </c>
      <c r="M21" s="6">
        <f>SUM(M3:M20)</f>
        <v>7.999999999999999</v>
      </c>
      <c r="N21" s="6">
        <f>SUM(N3:N20)</f>
        <v>1.2000000000000002</v>
      </c>
      <c r="O21" s="6"/>
      <c r="P21" s="6"/>
      <c r="Q21" s="11">
        <f>AVERAGE(Q3:Q20)</f>
        <v>9.140871664934165</v>
      </c>
      <c r="R21" s="12" t="str">
        <f>IF(Q21&gt;=8.75,"A",IF(Q21&gt;8.25,"AB",IF(Q21&gt;=7.25,"B",IF(Q21&gt;6.75,"BC",IF(Q21&gt;=5,"C","D")))))</f>
        <v>A</v>
      </c>
    </row>
    <row r="22" ht="12.75">
      <c r="B22" s="13" t="s">
        <v>38</v>
      </c>
    </row>
  </sheetData>
  <printOptions gridLines="1"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2006-03-11T17:42:48Z</cp:lastPrinted>
  <dcterms:created xsi:type="dcterms:W3CDTF">2006-03-11T16:57:29Z</dcterms:created>
  <dcterms:modified xsi:type="dcterms:W3CDTF">1601-01-01T03:00:00Z</dcterms:modified>
  <cp:category/>
  <cp:version/>
  <cp:contentType/>
  <cp:contentStatus/>
  <cp:revision>1</cp:revision>
</cp:coreProperties>
</file>