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4" activeTab="0"/>
  </bookViews>
  <sheets>
    <sheet name="MC346-2014s2" sheetId="1" r:id="rId1"/>
  </sheets>
  <definedNames/>
  <calcPr fullCalcOnLoad="1"/>
</workbook>
</file>

<file path=xl/sharedStrings.xml><?xml version="1.0" encoding="utf-8"?>
<sst xmlns="http://schemas.openxmlformats.org/spreadsheetml/2006/main" count="248" uniqueCount="130">
  <si>
    <t>MC346A-2014s2</t>
  </si>
  <si>
    <t>Valores em azul/vermelho são apenas ESTIMATIVAS</t>
  </si>
  <si>
    <t>Prolog</t>
  </si>
  <si>
    <t>Lisp</t>
  </si>
  <si>
    <t>Projeto</t>
  </si>
  <si>
    <t>Aproveit.</t>
  </si>
  <si>
    <t>Exame</t>
  </si>
  <si>
    <t>Final</t>
  </si>
  <si>
    <t>Numero</t>
  </si>
  <si>
    <t>RA</t>
  </si>
  <si>
    <t>Nome</t>
  </si>
  <si>
    <t>Curso</t>
  </si>
  <si>
    <t>N</t>
  </si>
  <si>
    <t>M</t>
  </si>
  <si>
    <t>PP</t>
  </si>
  <si>
    <t>PL</t>
  </si>
  <si>
    <t>CP</t>
  </si>
  <si>
    <t>CL</t>
  </si>
  <si>
    <t>NP</t>
  </si>
  <si>
    <t>NL</t>
  </si>
  <si>
    <t>NA</t>
  </si>
  <si>
    <t>NE</t>
  </si>
  <si>
    <t>NF</t>
  </si>
  <si>
    <t>045528</t>
  </si>
  <si>
    <t xml:space="preserve">Ivan de Campos Cerboncini               </t>
  </si>
  <si>
    <t>G</t>
  </si>
  <si>
    <t xml:space="preserve">  </t>
  </si>
  <si>
    <t>047027</t>
  </si>
  <si>
    <t xml:space="preserve">Willians Hidalgo Zati                   </t>
  </si>
  <si>
    <t>076649</t>
  </si>
  <si>
    <t xml:space="preserve">Felipe Kenji Higa                       </t>
  </si>
  <si>
    <t>082303</t>
  </si>
  <si>
    <t xml:space="preserve">Michel Francisco Nagme Rachid Costa     </t>
  </si>
  <si>
    <t>AA</t>
  </si>
  <si>
    <t>085893</t>
  </si>
  <si>
    <t xml:space="preserve">Ivan Ferreira Camargo Filho             </t>
  </si>
  <si>
    <t>091599</t>
  </si>
  <si>
    <t xml:space="preserve">Ivo Udelsmann                           </t>
  </si>
  <si>
    <t>093887</t>
  </si>
  <si>
    <t xml:space="preserve">Ivan Sichmann Freitas                   </t>
  </si>
  <si>
    <t>094364</t>
  </si>
  <si>
    <t>Raul Alexandre Martins F. F. da S. Matos</t>
  </si>
  <si>
    <t>AB</t>
  </si>
  <si>
    <t>097081</t>
  </si>
  <si>
    <t xml:space="preserve">Raíssa Costa Machado                    </t>
  </si>
  <si>
    <t>102729</t>
  </si>
  <si>
    <t xml:space="preserve">Jeong Hwi Song                          </t>
  </si>
  <si>
    <t>102986</t>
  </si>
  <si>
    <t xml:space="preserve">Laís Vasconcellos Minchillo             </t>
  </si>
  <si>
    <t>103659</t>
  </si>
  <si>
    <t xml:space="preserve">Nicholas Matuzita Mizoguchi             </t>
  </si>
  <si>
    <t>103715</t>
  </si>
  <si>
    <t xml:space="preserve">Patrícia Fernanda Hongo                 </t>
  </si>
  <si>
    <t>104595</t>
  </si>
  <si>
    <t xml:space="preserve">André Nakagaki Filliettaz               </t>
  </si>
  <si>
    <t>105046</t>
  </si>
  <si>
    <t xml:space="preserve">Gustavo Rodrigues Basso                 </t>
  </si>
  <si>
    <t>105441</t>
  </si>
  <si>
    <t xml:space="preserve">Miguel Faggioni Fernandes               </t>
  </si>
  <si>
    <t>105538</t>
  </si>
  <si>
    <t xml:space="preserve">Pedro Heitor Zanchetta Pozzobon         </t>
  </si>
  <si>
    <t>105542</t>
  </si>
  <si>
    <t xml:space="preserve">Pedro Henrique Moura Andere             </t>
  </si>
  <si>
    <t>106140</t>
  </si>
  <si>
    <t xml:space="preserve">Marcelo Azevedo Gonçalves dos Santos    </t>
  </si>
  <si>
    <t>116134</t>
  </si>
  <si>
    <t xml:space="preserve">André Seiji Tamanaha                    </t>
  </si>
  <si>
    <t>117856</t>
  </si>
  <si>
    <t xml:space="preserve">Lukas Antunes Lopes                     </t>
  </si>
  <si>
    <t>117903</t>
  </si>
  <si>
    <t xml:space="preserve">Marcelo Fabri                           </t>
  </si>
  <si>
    <t>117964</t>
  </si>
  <si>
    <t xml:space="preserve">Maria Júlia Berriel de Sousa            </t>
  </si>
  <si>
    <t>118896</t>
  </si>
  <si>
    <t xml:space="preserve">Victor Seixas Souza                     </t>
  </si>
  <si>
    <t>120263</t>
  </si>
  <si>
    <t xml:space="preserve">Vitor Alves Arrais de Souza             </t>
  </si>
  <si>
    <t>121292</t>
  </si>
  <si>
    <t xml:space="preserve">Rafael Junio da Cruz                    </t>
  </si>
  <si>
    <t>121295</t>
  </si>
  <si>
    <t xml:space="preserve">Rafael Matheus Garcia                   </t>
  </si>
  <si>
    <t>121400</t>
  </si>
  <si>
    <t xml:space="preserve">Víctor Roth Cardoso                     </t>
  </si>
  <si>
    <t>122307</t>
  </si>
  <si>
    <t xml:space="preserve">Italo de Moraes Garcia                  </t>
  </si>
  <si>
    <t>122545</t>
  </si>
  <si>
    <t xml:space="preserve">Elvis Rabello                           </t>
  </si>
  <si>
    <t>135334</t>
  </si>
  <si>
    <t xml:space="preserve">Cibelle Begalli                         </t>
  </si>
  <si>
    <t>135494</t>
  </si>
  <si>
    <t xml:space="preserve">Diego Rocha                             </t>
  </si>
  <si>
    <t>135723</t>
  </si>
  <si>
    <t xml:space="preserve">Fernando Henrique dos Santos Gonçalves  </t>
  </si>
  <si>
    <t>135758</t>
  </si>
  <si>
    <t xml:space="preserve">Francesco Perrotti Garcia               </t>
  </si>
  <si>
    <t>AX</t>
  </si>
  <si>
    <t>136004</t>
  </si>
  <si>
    <t xml:space="preserve">Gustavo Cesar Nunes                     </t>
  </si>
  <si>
    <t>136323</t>
  </si>
  <si>
    <t xml:space="preserve">Jucélio Evangelista Fonseca             </t>
  </si>
  <si>
    <t>136700</t>
  </si>
  <si>
    <t xml:space="preserve">Luciano Pádua Sabença                   </t>
  </si>
  <si>
    <t>137264</t>
  </si>
  <si>
    <t xml:space="preserve">Pedro Emilio Machado de Brito           </t>
  </si>
  <si>
    <t>137748</t>
  </si>
  <si>
    <t xml:space="preserve">Tomás Silva Queiroga                    </t>
  </si>
  <si>
    <t>138309</t>
  </si>
  <si>
    <t xml:space="preserve">Fábio Maffei Lira                       </t>
  </si>
  <si>
    <t>138450</t>
  </si>
  <si>
    <t xml:space="preserve">Guilherme da Rocha Alves Mendes         </t>
  </si>
  <si>
    <t>138466</t>
  </si>
  <si>
    <t xml:space="preserve">Guilherme Sbrolini Mazzariol            </t>
  </si>
  <si>
    <t>138760</t>
  </si>
  <si>
    <t xml:space="preserve">Luis Eduardo Gomes do Amaral Brito      </t>
  </si>
  <si>
    <t>138889</t>
  </si>
  <si>
    <t xml:space="preserve">Matheus Jun Ota                         </t>
  </si>
  <si>
    <t>139056</t>
  </si>
  <si>
    <t xml:space="preserve">Raphael de Oliveira Rodrigues Giron     </t>
  </si>
  <si>
    <t>140604</t>
  </si>
  <si>
    <t xml:space="preserve">Felipe Caminada                         </t>
  </si>
  <si>
    <t>155123</t>
  </si>
  <si>
    <t xml:space="preserve">Danilo Carvalho Martins                 </t>
  </si>
  <si>
    <t>962545</t>
  </si>
  <si>
    <t xml:space="preserve">Janes William Santana C Correia         </t>
  </si>
  <si>
    <t>Média</t>
  </si>
  <si>
    <t>Presentes</t>
  </si>
  <si>
    <t>Turma Especial</t>
  </si>
  <si>
    <t>000000</t>
  </si>
  <si>
    <t>-</t>
  </si>
  <si>
    <t>Média Geral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</si>
</sst>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@"/>
    <numFmt numFmtId="167" formatCode="0"/>
  </numFmts>
  <fonts count="8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4" fontId="2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4" fontId="3" fillId="2" borderId="1" xfId="0" applyFont="1" applyFill="1" applyBorder="1" applyAlignment="1">
      <alignment horizontal="left" wrapText="1"/>
    </xf>
    <xf numFmtId="164" fontId="3" fillId="2" borderId="1" xfId="0" applyFont="1" applyFill="1" applyBorder="1" applyAlignment="1">
      <alignment horizontal="center"/>
    </xf>
    <xf numFmtId="164" fontId="4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Untitled1" xfId="20"/>
  </cellStyles>
  <dxfs count="1">
    <dxf>
      <font>
        <b val="0"/>
        <color rgb="FF8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66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pane xSplit="4" ySplit="2" topLeftCell="G32" activePane="bottomRight" state="frozen"/>
      <selection pane="topLeft" activeCell="A1" sqref="A1"/>
      <selection pane="topRight" activeCell="G1" sqref="G1"/>
      <selection pane="bottomLeft" activeCell="A32" sqref="A32"/>
      <selection pane="bottomRight" activeCell="O49" sqref="O49"/>
    </sheetView>
  </sheetViews>
  <sheetFormatPr defaultColWidth="12.57421875" defaultRowHeight="12.75"/>
  <cols>
    <col min="1" max="1" width="9.421875" style="1" customWidth="1"/>
    <col min="2" max="2" width="10.28125" style="1" customWidth="1"/>
    <col min="3" max="3" width="39.00390625" style="1" customWidth="1"/>
    <col min="4" max="4" width="8.7109375" style="2" customWidth="1"/>
    <col min="5" max="5" width="2.7109375" style="2" customWidth="1"/>
    <col min="6" max="6" width="4.140625" style="2" customWidth="1"/>
    <col min="7" max="10" width="7.57421875" style="3" customWidth="1"/>
    <col min="11" max="11" width="7.57421875" style="4" customWidth="1"/>
    <col min="12" max="12" width="9.00390625" style="4" customWidth="1"/>
    <col min="13" max="13" width="9.00390625" style="3" customWidth="1"/>
    <col min="14" max="14" width="8.00390625" style="4" customWidth="1"/>
    <col min="15" max="15" width="8.00390625" style="3" customWidth="1"/>
    <col min="16" max="16384" width="11.57421875" style="1" customWidth="1"/>
  </cols>
  <sheetData>
    <row r="1" spans="1:15" ht="24.75">
      <c r="A1" s="5" t="s">
        <v>0</v>
      </c>
      <c r="B1" s="6"/>
      <c r="C1" s="5" t="s">
        <v>1</v>
      </c>
      <c r="D1" s="5"/>
      <c r="E1" s="5"/>
      <c r="F1" s="7"/>
      <c r="G1" s="8" t="s">
        <v>2</v>
      </c>
      <c r="H1" s="8" t="s">
        <v>3</v>
      </c>
      <c r="I1" s="8" t="s">
        <v>4</v>
      </c>
      <c r="J1" s="8" t="s">
        <v>4</v>
      </c>
      <c r="K1" s="8" t="s">
        <v>2</v>
      </c>
      <c r="L1" s="8" t="s">
        <v>3</v>
      </c>
      <c r="M1" s="8" t="s">
        <v>5</v>
      </c>
      <c r="N1" s="8" t="s">
        <v>6</v>
      </c>
      <c r="O1" s="8" t="s">
        <v>7</v>
      </c>
    </row>
    <row r="2" spans="1:15" ht="13.5">
      <c r="A2" s="5" t="s">
        <v>8</v>
      </c>
      <c r="B2" s="5" t="s">
        <v>9</v>
      </c>
      <c r="C2" s="9" t="s">
        <v>10</v>
      </c>
      <c r="D2" s="5" t="s">
        <v>11</v>
      </c>
      <c r="E2" s="5" t="s">
        <v>12</v>
      </c>
      <c r="F2" s="7" t="s">
        <v>13</v>
      </c>
      <c r="G2" s="8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</row>
    <row r="3" spans="1:15" ht="13.5">
      <c r="A3" s="10">
        <v>1</v>
      </c>
      <c r="B3" s="11" t="s">
        <v>23</v>
      </c>
      <c r="C3" s="6" t="s">
        <v>24</v>
      </c>
      <c r="D3" s="12">
        <v>42</v>
      </c>
      <c r="E3" s="11" t="s">
        <v>25</v>
      </c>
      <c r="F3" s="11" t="s">
        <v>26</v>
      </c>
      <c r="G3" s="13">
        <v>4</v>
      </c>
      <c r="H3" s="13"/>
      <c r="I3" s="14"/>
      <c r="J3" s="14"/>
      <c r="K3" s="14">
        <f>(2*G3+I3)/3</f>
        <v>2.6666666666666665</v>
      </c>
      <c r="L3" s="14">
        <f>(2*H3+J3)/3</f>
        <v>0</v>
      </c>
      <c r="M3" s="15">
        <f>0.5*K3+0.5*L3</f>
        <v>1.3333333333333333</v>
      </c>
      <c r="N3" s="14"/>
      <c r="O3" s="15">
        <f>IF(AND(M3&gt;=5,K3&gt;=4,L3&gt;=4),M3,(M3+N3)/2)</f>
        <v>0.6666666666666666</v>
      </c>
    </row>
    <row r="4" spans="1:15" ht="14.25">
      <c r="A4" s="10">
        <f>A3+1</f>
        <v>2</v>
      </c>
      <c r="B4" s="11" t="s">
        <v>27</v>
      </c>
      <c r="C4" s="6" t="s">
        <v>28</v>
      </c>
      <c r="D4" s="12">
        <v>42</v>
      </c>
      <c r="E4" s="11" t="s">
        <v>25</v>
      </c>
      <c r="F4" s="11" t="s">
        <v>26</v>
      </c>
      <c r="G4" s="13">
        <v>3.5</v>
      </c>
      <c r="H4" s="13">
        <v>6</v>
      </c>
      <c r="I4" s="14">
        <v>4.3</v>
      </c>
      <c r="J4" s="14">
        <v>4.5</v>
      </c>
      <c r="K4" s="14">
        <f>(2*G4+I4)/3</f>
        <v>3.766666666666667</v>
      </c>
      <c r="L4" s="14">
        <f>(2*H4+J4)/3</f>
        <v>5.5</v>
      </c>
      <c r="M4" s="15">
        <f>0.5*K4+0.5*L4</f>
        <v>4.633333333333334</v>
      </c>
      <c r="N4" s="14">
        <v>2.5</v>
      </c>
      <c r="O4" s="15">
        <f>IF(AND(M4&gt;=5,K4&gt;=4,L4&gt;=4),M4,(M4+N4)/2)</f>
        <v>3.566666666666667</v>
      </c>
    </row>
    <row r="5" spans="1:15" ht="13.5">
      <c r="A5" s="10">
        <f>A4+1</f>
        <v>3</v>
      </c>
      <c r="B5" s="11" t="s">
        <v>29</v>
      </c>
      <c r="C5" s="6" t="s">
        <v>30</v>
      </c>
      <c r="D5" s="12">
        <v>42</v>
      </c>
      <c r="E5" s="11" t="s">
        <v>25</v>
      </c>
      <c r="F5" s="11" t="s">
        <v>26</v>
      </c>
      <c r="G5" s="13">
        <v>0.5</v>
      </c>
      <c r="H5" s="13"/>
      <c r="I5" s="14"/>
      <c r="J5" s="14"/>
      <c r="K5" s="14">
        <f>(2*G5+I5)/3</f>
        <v>0.3333333333333333</v>
      </c>
      <c r="L5" s="14">
        <f>(2*H5+J5)/3</f>
        <v>0</v>
      </c>
      <c r="M5" s="15">
        <f>0.5*K5+0.5*L5</f>
        <v>0.16666666666666666</v>
      </c>
      <c r="N5" s="14"/>
      <c r="O5" s="15">
        <f>IF(AND(M5&gt;=5,K5&gt;=4,L5&gt;=4),M5,(M5+N5)/2)</f>
        <v>0.08333333333333333</v>
      </c>
    </row>
    <row r="6" spans="1:15" ht="14.25">
      <c r="A6" s="10">
        <f>A5+1</f>
        <v>4</v>
      </c>
      <c r="B6" s="11" t="s">
        <v>31</v>
      </c>
      <c r="C6" s="6" t="s">
        <v>32</v>
      </c>
      <c r="D6" s="12">
        <v>34</v>
      </c>
      <c r="E6" s="11" t="s">
        <v>25</v>
      </c>
      <c r="F6" s="11" t="s">
        <v>33</v>
      </c>
      <c r="G6" s="13">
        <v>8</v>
      </c>
      <c r="H6" s="13">
        <v>4</v>
      </c>
      <c r="I6" s="14"/>
      <c r="J6" s="14"/>
      <c r="K6" s="14">
        <f>(2*G6+I6)/3</f>
        <v>5.333333333333333</v>
      </c>
      <c r="L6" s="14">
        <f>(2*H6+J6)/3</f>
        <v>2.6666666666666665</v>
      </c>
      <c r="M6" s="15">
        <f>0.5*K6+0.5*L6</f>
        <v>4</v>
      </c>
      <c r="N6" s="14">
        <v>6</v>
      </c>
      <c r="O6" s="15">
        <f>IF(AND(M6&gt;=5,K6&gt;=4,L6&gt;=4),M6,(M6+N6)/2)</f>
        <v>5</v>
      </c>
    </row>
    <row r="7" spans="1:15" ht="13.5">
      <c r="A7" s="10">
        <f>A6+1</f>
        <v>5</v>
      </c>
      <c r="B7" s="11" t="s">
        <v>34</v>
      </c>
      <c r="C7" s="6" t="s">
        <v>35</v>
      </c>
      <c r="D7" s="12">
        <v>42</v>
      </c>
      <c r="E7" s="11" t="s">
        <v>25</v>
      </c>
      <c r="F7" s="11" t="s">
        <v>26</v>
      </c>
      <c r="G7" s="13">
        <v>4.5</v>
      </c>
      <c r="H7" s="13"/>
      <c r="I7" s="14"/>
      <c r="J7" s="14"/>
      <c r="K7" s="14">
        <f>(2*G7+I7)/3</f>
        <v>3</v>
      </c>
      <c r="L7" s="14">
        <f>(2*H7+J7)/3</f>
        <v>0</v>
      </c>
      <c r="M7" s="15">
        <f>0.5*K7+0.5*L7</f>
        <v>1.5</v>
      </c>
      <c r="N7" s="14"/>
      <c r="O7" s="15">
        <f>IF(AND(M7&gt;=5,K7&gt;=4,L7&gt;=4),M7,(M7+N7)/2)</f>
        <v>0.75</v>
      </c>
    </row>
    <row r="8" spans="1:15" ht="13.5">
      <c r="A8" s="10">
        <f>A7+1</f>
        <v>6</v>
      </c>
      <c r="B8" s="11" t="s">
        <v>36</v>
      </c>
      <c r="C8" s="6" t="s">
        <v>37</v>
      </c>
      <c r="D8" s="12">
        <v>42</v>
      </c>
      <c r="E8" s="11" t="s">
        <v>25</v>
      </c>
      <c r="F8" s="11" t="s">
        <v>26</v>
      </c>
      <c r="G8" s="13">
        <v>7.5</v>
      </c>
      <c r="H8" s="13">
        <v>8</v>
      </c>
      <c r="I8" s="14">
        <v>5.7</v>
      </c>
      <c r="J8" s="14">
        <v>7.9</v>
      </c>
      <c r="K8" s="14">
        <f>(2*G8+I8)/3</f>
        <v>6.8999999999999995</v>
      </c>
      <c r="L8" s="14">
        <f>(2*H8+J8)/3</f>
        <v>7.966666666666666</v>
      </c>
      <c r="M8" s="15">
        <f>0.5*K8+0.5*L8</f>
        <v>7.433333333333333</v>
      </c>
      <c r="N8" s="14"/>
      <c r="O8" s="15">
        <f>IF(AND(M8&gt;=5,K8&gt;=4,L8&gt;=4),M8,(M8+N8)/2)</f>
        <v>7.433333333333333</v>
      </c>
    </row>
    <row r="9" spans="1:15" ht="13.5">
      <c r="A9" s="10">
        <f>A8+1</f>
        <v>7</v>
      </c>
      <c r="B9" s="11" t="s">
        <v>38</v>
      </c>
      <c r="C9" s="6" t="s">
        <v>39</v>
      </c>
      <c r="D9" s="12">
        <v>42</v>
      </c>
      <c r="E9" s="11" t="s">
        <v>25</v>
      </c>
      <c r="F9" s="11" t="s">
        <v>26</v>
      </c>
      <c r="G9" s="13">
        <v>6</v>
      </c>
      <c r="H9" s="13">
        <v>10</v>
      </c>
      <c r="I9" s="14">
        <v>0</v>
      </c>
      <c r="J9" s="14">
        <v>0</v>
      </c>
      <c r="K9" s="14">
        <f>(2*G9+I9)/3</f>
        <v>4</v>
      </c>
      <c r="L9" s="14">
        <f>(2*H9+J9)/3</f>
        <v>6.666666666666667</v>
      </c>
      <c r="M9" s="15">
        <f>0.5*K9+0.5*L9</f>
        <v>5.333333333333334</v>
      </c>
      <c r="N9" s="14"/>
      <c r="O9" s="15">
        <f>IF(AND(M9&gt;=5,K9&gt;=4,L9&gt;=4),M9,(M9+N9)/2)</f>
        <v>5.333333333333334</v>
      </c>
    </row>
    <row r="10" spans="1:15" ht="14.25">
      <c r="A10" s="10">
        <f>A9+1</f>
        <v>8</v>
      </c>
      <c r="B10" s="11" t="s">
        <v>40</v>
      </c>
      <c r="C10" s="6" t="s">
        <v>41</v>
      </c>
      <c r="D10" s="12">
        <v>34</v>
      </c>
      <c r="E10" s="11" t="s">
        <v>25</v>
      </c>
      <c r="F10" s="11" t="s">
        <v>42</v>
      </c>
      <c r="G10" s="13">
        <v>4</v>
      </c>
      <c r="H10" s="13">
        <v>2</v>
      </c>
      <c r="I10" s="14"/>
      <c r="J10" s="14"/>
      <c r="K10" s="14">
        <f>(2*G10+I10)/3</f>
        <v>2.6666666666666665</v>
      </c>
      <c r="L10" s="14">
        <f>(2*H10+J10)/3</f>
        <v>1.3333333333333333</v>
      </c>
      <c r="M10" s="15">
        <f>0.5*K10+0.5*L10</f>
        <v>2</v>
      </c>
      <c r="N10" s="14">
        <v>3</v>
      </c>
      <c r="O10" s="15">
        <f>IF(AND(M10&gt;=5,K10&gt;=4,L10&gt;=4),M10,(M10+N10)/2)</f>
        <v>2.5</v>
      </c>
    </row>
    <row r="11" spans="1:15" ht="14.25">
      <c r="A11" s="10">
        <f>A10+1</f>
        <v>9</v>
      </c>
      <c r="B11" s="11" t="s">
        <v>43</v>
      </c>
      <c r="C11" s="6" t="s">
        <v>44</v>
      </c>
      <c r="D11" s="12">
        <v>34</v>
      </c>
      <c r="E11" s="11" t="s">
        <v>25</v>
      </c>
      <c r="F11" s="11" t="s">
        <v>33</v>
      </c>
      <c r="G11" s="13">
        <v>4.5</v>
      </c>
      <c r="H11" s="13">
        <v>6.5</v>
      </c>
      <c r="I11" s="14"/>
      <c r="J11" s="14"/>
      <c r="K11" s="14">
        <f>(2*G11+I11)/3</f>
        <v>3</v>
      </c>
      <c r="L11" s="14">
        <f>(2*H11+J11)/3</f>
        <v>4.333333333333333</v>
      </c>
      <c r="M11" s="15">
        <f>0.5*K11+0.5*L11</f>
        <v>3.6666666666666665</v>
      </c>
      <c r="N11" s="14">
        <v>5</v>
      </c>
      <c r="O11" s="15">
        <f>IF(AND(M11&gt;=5,K11&gt;=4,L11&gt;=4),M11,(M11+N11)/2)</f>
        <v>4.333333333333333</v>
      </c>
    </row>
    <row r="12" spans="1:15" ht="14.25">
      <c r="A12" s="10">
        <f>A11+1</f>
        <v>10</v>
      </c>
      <c r="B12" s="11" t="s">
        <v>45</v>
      </c>
      <c r="C12" s="6" t="s">
        <v>46</v>
      </c>
      <c r="D12" s="12">
        <v>42</v>
      </c>
      <c r="E12" s="11" t="s">
        <v>25</v>
      </c>
      <c r="F12" s="11" t="s">
        <v>26</v>
      </c>
      <c r="G12" s="13">
        <v>2.5</v>
      </c>
      <c r="H12" s="13">
        <v>0.5</v>
      </c>
      <c r="I12" s="14"/>
      <c r="J12" s="14"/>
      <c r="K12" s="14">
        <f>(2*G12+I12)/3</f>
        <v>1.6666666666666667</v>
      </c>
      <c r="L12" s="14">
        <f>(2*H12+J12)/3</f>
        <v>0.3333333333333333</v>
      </c>
      <c r="M12" s="15">
        <f>0.5*K12+0.5*L12</f>
        <v>1</v>
      </c>
      <c r="N12" s="14">
        <v>2.5</v>
      </c>
      <c r="O12" s="15">
        <f>IF(AND(M12&gt;=5,K12&gt;=4,L12&gt;=4),M12,(M12+N12)/2)</f>
        <v>1.75</v>
      </c>
    </row>
    <row r="13" spans="1:15" ht="13.5">
      <c r="A13" s="10">
        <f>A12+1</f>
        <v>11</v>
      </c>
      <c r="B13" s="11" t="s">
        <v>47</v>
      </c>
      <c r="C13" s="6" t="s">
        <v>48</v>
      </c>
      <c r="D13" s="12">
        <v>42</v>
      </c>
      <c r="E13" s="11" t="s">
        <v>25</v>
      </c>
      <c r="F13" s="11" t="s">
        <v>26</v>
      </c>
      <c r="G13" s="13">
        <v>7.5</v>
      </c>
      <c r="H13" s="13">
        <v>8</v>
      </c>
      <c r="I13" s="14">
        <v>4.9</v>
      </c>
      <c r="J13" s="14">
        <f>2.6*0.6146</f>
        <v>1.59796</v>
      </c>
      <c r="K13" s="14">
        <f>(2*G13+I13)/3</f>
        <v>6.633333333333333</v>
      </c>
      <c r="L13" s="14">
        <f>(2*H13+J13)/3</f>
        <v>5.865986666666667</v>
      </c>
      <c r="M13" s="15">
        <f>0.5*K13+0.5*L13</f>
        <v>6.24966</v>
      </c>
      <c r="N13" s="14"/>
      <c r="O13" s="15">
        <f>IF(AND(M13&gt;=5,K13&gt;=4,L13&gt;=4),M13,(M13+N13)/2)</f>
        <v>6.24966</v>
      </c>
    </row>
    <row r="14" spans="1:15" ht="13.5">
      <c r="A14" s="10">
        <f>A13+1</f>
        <v>12</v>
      </c>
      <c r="B14" s="11" t="s">
        <v>49</v>
      </c>
      <c r="C14" s="6" t="s">
        <v>50</v>
      </c>
      <c r="D14" s="12">
        <v>34</v>
      </c>
      <c r="E14" s="11" t="s">
        <v>25</v>
      </c>
      <c r="F14" s="11" t="s">
        <v>33</v>
      </c>
      <c r="G14" s="13">
        <v>5.5</v>
      </c>
      <c r="H14" s="13">
        <v>7</v>
      </c>
      <c r="I14" s="14">
        <v>8.2</v>
      </c>
      <c r="J14" s="14">
        <f>0.8*0.5166</f>
        <v>0.41328</v>
      </c>
      <c r="K14" s="14">
        <f>(2*G14+I14)/3</f>
        <v>6.3999999999999995</v>
      </c>
      <c r="L14" s="14">
        <f>(2*H14+J14)/3</f>
        <v>4.804426666666667</v>
      </c>
      <c r="M14" s="15">
        <f>0.5*K14+0.5*L14</f>
        <v>5.602213333333333</v>
      </c>
      <c r="N14" s="14"/>
      <c r="O14" s="15">
        <f>IF(AND(M14&gt;=5,K14&gt;=4,L14&gt;=4),M14,(M14+N14)/2)</f>
        <v>5.602213333333333</v>
      </c>
    </row>
    <row r="15" spans="1:15" ht="13.5">
      <c r="A15" s="10">
        <f>A14+1</f>
        <v>13</v>
      </c>
      <c r="B15" s="11" t="s">
        <v>51</v>
      </c>
      <c r="C15" s="6" t="s">
        <v>52</v>
      </c>
      <c r="D15" s="12">
        <v>34</v>
      </c>
      <c r="E15" s="11" t="s">
        <v>25</v>
      </c>
      <c r="F15" s="11" t="s">
        <v>33</v>
      </c>
      <c r="G15" s="13">
        <v>10</v>
      </c>
      <c r="H15" s="13">
        <v>6.5</v>
      </c>
      <c r="I15" s="14">
        <v>9</v>
      </c>
      <c r="J15" s="14"/>
      <c r="K15" s="14">
        <f>(2*G15+I15)/3</f>
        <v>9.666666666666666</v>
      </c>
      <c r="L15" s="14">
        <f>(2*H15+J15)/3</f>
        <v>4.333333333333333</v>
      </c>
      <c r="M15" s="15">
        <f>0.5*K15+0.5*L15</f>
        <v>7</v>
      </c>
      <c r="N15" s="14"/>
      <c r="O15" s="15">
        <f>IF(AND(M15&gt;=5,K15&gt;=4,L15&gt;=4),M15,(M15+N15)/2)</f>
        <v>7</v>
      </c>
    </row>
    <row r="16" spans="1:15" ht="14.25">
      <c r="A16" s="10">
        <f>A15+1</f>
        <v>14</v>
      </c>
      <c r="B16" s="11" t="s">
        <v>53</v>
      </c>
      <c r="C16" s="6" t="s">
        <v>54</v>
      </c>
      <c r="D16" s="12">
        <v>34</v>
      </c>
      <c r="E16" s="11" t="s">
        <v>25</v>
      </c>
      <c r="F16" s="11" t="s">
        <v>33</v>
      </c>
      <c r="G16" s="13">
        <v>6</v>
      </c>
      <c r="H16" s="13">
        <v>6.5</v>
      </c>
      <c r="I16" s="14"/>
      <c r="J16" s="14"/>
      <c r="K16" s="14">
        <f>(2*G16+I16)/3</f>
        <v>4</v>
      </c>
      <c r="L16" s="14">
        <f>(2*H16+J16)/3</f>
        <v>4.333333333333333</v>
      </c>
      <c r="M16" s="15">
        <f>0.5*K16+0.5*L16</f>
        <v>4.166666666666666</v>
      </c>
      <c r="N16" s="14">
        <v>9</v>
      </c>
      <c r="O16" s="15">
        <f>IF(AND(M16&gt;=5,K16&gt;=4,L16&gt;=4),M16,(M16+N16)/2)</f>
        <v>6.583333333333333</v>
      </c>
    </row>
    <row r="17" spans="1:15" ht="13.5">
      <c r="A17" s="10">
        <f>A16+1</f>
        <v>15</v>
      </c>
      <c r="B17" s="11" t="s">
        <v>55</v>
      </c>
      <c r="C17" s="6" t="s">
        <v>56</v>
      </c>
      <c r="D17" s="12">
        <v>34</v>
      </c>
      <c r="E17" s="11" t="s">
        <v>25</v>
      </c>
      <c r="F17" s="11" t="s">
        <v>33</v>
      </c>
      <c r="G17" s="13">
        <v>2.5</v>
      </c>
      <c r="H17" s="13"/>
      <c r="I17" s="14"/>
      <c r="J17" s="14"/>
      <c r="K17" s="14">
        <f>(2*G17+I17)/3</f>
        <v>1.6666666666666667</v>
      </c>
      <c r="L17" s="14">
        <f>(2*H17+J17)/3</f>
        <v>0</v>
      </c>
      <c r="M17" s="15">
        <f>0.5*K17+0.5*L17</f>
        <v>0.8333333333333334</v>
      </c>
      <c r="N17" s="14"/>
      <c r="O17" s="15">
        <f>IF(AND(M17&gt;=5,K17&gt;=4,L17&gt;=4),M17,(M17+N17)/2)</f>
        <v>0.4166666666666667</v>
      </c>
    </row>
    <row r="18" spans="1:15" ht="14.25">
      <c r="A18" s="10">
        <f>A17+1</f>
        <v>16</v>
      </c>
      <c r="B18" s="11" t="s">
        <v>57</v>
      </c>
      <c r="C18" s="6" t="s">
        <v>58</v>
      </c>
      <c r="D18" s="12">
        <v>42</v>
      </c>
      <c r="E18" s="11" t="s">
        <v>25</v>
      </c>
      <c r="F18" s="11" t="s">
        <v>26</v>
      </c>
      <c r="G18" s="13">
        <v>7</v>
      </c>
      <c r="H18" s="13">
        <v>3.5</v>
      </c>
      <c r="I18" s="14">
        <v>0</v>
      </c>
      <c r="J18" s="14"/>
      <c r="K18" s="14">
        <f>(2*G18+I18)/3</f>
        <v>4.666666666666667</v>
      </c>
      <c r="L18" s="14">
        <f>(2*H18+J18)/3</f>
        <v>2.3333333333333335</v>
      </c>
      <c r="M18" s="15">
        <f>0.5*K18+0.5*L18</f>
        <v>3.5</v>
      </c>
      <c r="N18" s="14">
        <v>7.5</v>
      </c>
      <c r="O18" s="15">
        <f>IF(AND(M18&gt;=5,K18&gt;=4,L18&gt;=4),M18,(M18+N18)/2)</f>
        <v>5.5</v>
      </c>
    </row>
    <row r="19" spans="1:15" ht="13.5">
      <c r="A19" s="10">
        <f>A18+1</f>
        <v>17</v>
      </c>
      <c r="B19" s="11" t="s">
        <v>59</v>
      </c>
      <c r="C19" s="6" t="s">
        <v>60</v>
      </c>
      <c r="D19" s="12">
        <v>34</v>
      </c>
      <c r="E19" s="11" t="s">
        <v>25</v>
      </c>
      <c r="F19" s="11" t="s">
        <v>42</v>
      </c>
      <c r="G19" s="13"/>
      <c r="H19" s="13"/>
      <c r="I19" s="14"/>
      <c r="J19" s="14"/>
      <c r="K19" s="14">
        <f>(2*G19+I19)/3</f>
        <v>0</v>
      </c>
      <c r="L19" s="14">
        <f>(2*H19+J19)/3</f>
        <v>0</v>
      </c>
      <c r="M19" s="15">
        <f>0.5*K19+0.5*L19</f>
        <v>0</v>
      </c>
      <c r="N19" s="14"/>
      <c r="O19" s="15">
        <f>IF(AND(M19&gt;=5,K19&gt;=4,L19&gt;=4),M19,(M19+N19)/2)</f>
        <v>0</v>
      </c>
    </row>
    <row r="20" spans="1:15" ht="13.5">
      <c r="A20" s="10">
        <f>A19+1</f>
        <v>18</v>
      </c>
      <c r="B20" s="11" t="s">
        <v>61</v>
      </c>
      <c r="C20" s="6" t="s">
        <v>62</v>
      </c>
      <c r="D20" s="12">
        <v>34</v>
      </c>
      <c r="E20" s="11" t="s">
        <v>25</v>
      </c>
      <c r="F20" s="11" t="s">
        <v>33</v>
      </c>
      <c r="G20" s="13">
        <v>1.5</v>
      </c>
      <c r="H20" s="13"/>
      <c r="I20" s="14">
        <f>0*0.8579</f>
        <v>0</v>
      </c>
      <c r="J20" s="14"/>
      <c r="K20" s="14">
        <f>(2*G20+I20)/3</f>
        <v>1</v>
      </c>
      <c r="L20" s="14">
        <f>(2*H20+J20)/3</f>
        <v>0</v>
      </c>
      <c r="M20" s="15">
        <f>0.5*K20+0.5*L20</f>
        <v>0.5</v>
      </c>
      <c r="N20" s="14"/>
      <c r="O20" s="15">
        <f>IF(AND(M20&gt;=5,K20&gt;=4,L20&gt;=4),M20,(M20+N20)/2)</f>
        <v>0.25</v>
      </c>
    </row>
    <row r="21" spans="1:15" ht="13.5">
      <c r="A21" s="10">
        <f>A20+1</f>
        <v>19</v>
      </c>
      <c r="B21" s="11" t="s">
        <v>63</v>
      </c>
      <c r="C21" s="6" t="s">
        <v>64</v>
      </c>
      <c r="D21" s="12">
        <v>34</v>
      </c>
      <c r="E21" s="11" t="s">
        <v>25</v>
      </c>
      <c r="F21" s="11" t="s">
        <v>33</v>
      </c>
      <c r="G21" s="13">
        <v>7.5</v>
      </c>
      <c r="H21" s="13">
        <v>7.5</v>
      </c>
      <c r="I21" s="14">
        <v>0</v>
      </c>
      <c r="J21" s="14"/>
      <c r="K21" s="14">
        <f>(2*G21+I21)/3</f>
        <v>5</v>
      </c>
      <c r="L21" s="14">
        <f>(2*H21+J21)/3</f>
        <v>5</v>
      </c>
      <c r="M21" s="15">
        <f>0.5*K21+0.5*L21</f>
        <v>5</v>
      </c>
      <c r="N21" s="14"/>
      <c r="O21" s="15">
        <f>IF(AND(M21&gt;=5,K21&gt;=4,L21&gt;=4),M21,(M21+N21)/2)</f>
        <v>5</v>
      </c>
    </row>
    <row r="22" spans="1:15" ht="13.5">
      <c r="A22" s="10">
        <f>A21+1</f>
        <v>20</v>
      </c>
      <c r="B22" s="11" t="s">
        <v>65</v>
      </c>
      <c r="C22" s="6" t="s">
        <v>66</v>
      </c>
      <c r="D22" s="12">
        <v>34</v>
      </c>
      <c r="E22" s="11" t="s">
        <v>25</v>
      </c>
      <c r="F22" s="11" t="s">
        <v>33</v>
      </c>
      <c r="G22" s="13"/>
      <c r="H22" s="13"/>
      <c r="I22" s="14"/>
      <c r="J22" s="14"/>
      <c r="K22" s="14">
        <f>(2*G22+I22)/3</f>
        <v>0</v>
      </c>
      <c r="L22" s="14">
        <f>(2*H22+J22)/3</f>
        <v>0</v>
      </c>
      <c r="M22" s="15">
        <f>0.5*K22+0.5*L22</f>
        <v>0</v>
      </c>
      <c r="N22" s="14"/>
      <c r="O22" s="15">
        <f>IF(AND(M22&gt;=5,K22&gt;=4,L22&gt;=4),M22,(M22+N22)/2)</f>
        <v>0</v>
      </c>
    </row>
    <row r="23" spans="1:15" ht="13.5">
      <c r="A23" s="10">
        <f>A22+1</f>
        <v>21</v>
      </c>
      <c r="B23" s="11" t="s">
        <v>67</v>
      </c>
      <c r="C23" s="6" t="s">
        <v>68</v>
      </c>
      <c r="D23" s="12">
        <v>42</v>
      </c>
      <c r="E23" s="11" t="s">
        <v>25</v>
      </c>
      <c r="F23" s="11" t="s">
        <v>26</v>
      </c>
      <c r="G23" s="13">
        <v>7</v>
      </c>
      <c r="H23" s="13">
        <v>4</v>
      </c>
      <c r="I23" s="14">
        <v>6.8</v>
      </c>
      <c r="J23" s="14">
        <f>4.6*0.9644</f>
        <v>4.43624</v>
      </c>
      <c r="K23" s="14">
        <f>(2*G23+I23)/3</f>
        <v>6.933333333333334</v>
      </c>
      <c r="L23" s="14">
        <f>(2*H23+J23)/3</f>
        <v>4.145413333333333</v>
      </c>
      <c r="M23" s="15">
        <f>0.5*K23+0.5*L23</f>
        <v>5.539373333333334</v>
      </c>
      <c r="N23" s="14"/>
      <c r="O23" s="15">
        <f>IF(AND(M23&gt;=5,K23&gt;=4,L23&gt;=4),M23,(M23+N23)/2)</f>
        <v>5.539373333333334</v>
      </c>
    </row>
    <row r="24" spans="1:15" ht="13.5">
      <c r="A24" s="10">
        <f>A23+1</f>
        <v>22</v>
      </c>
      <c r="B24" s="11" t="s">
        <v>69</v>
      </c>
      <c r="C24" s="6" t="s">
        <v>70</v>
      </c>
      <c r="D24" s="12">
        <v>42</v>
      </c>
      <c r="E24" s="11" t="s">
        <v>25</v>
      </c>
      <c r="F24" s="11" t="s">
        <v>26</v>
      </c>
      <c r="G24" s="13">
        <v>8.5</v>
      </c>
      <c r="H24" s="13">
        <v>8</v>
      </c>
      <c r="I24" s="14">
        <v>10</v>
      </c>
      <c r="J24" s="14">
        <v>5</v>
      </c>
      <c r="K24" s="14">
        <f>(2*G24+I24)/3</f>
        <v>9</v>
      </c>
      <c r="L24" s="14">
        <f>(2*H24+J24)/3</f>
        <v>7</v>
      </c>
      <c r="M24" s="15">
        <f>0.5*K24+0.5*L24</f>
        <v>8</v>
      </c>
      <c r="N24" s="14"/>
      <c r="O24" s="15">
        <f>IF(AND(M24&gt;=5,K24&gt;=4,L24&gt;=4),M24,(M24+N24)/2)</f>
        <v>8</v>
      </c>
    </row>
    <row r="25" spans="1:15" ht="14.25">
      <c r="A25" s="10">
        <f>A24+1</f>
        <v>23</v>
      </c>
      <c r="B25" s="11" t="s">
        <v>71</v>
      </c>
      <c r="C25" s="6" t="s">
        <v>72</v>
      </c>
      <c r="D25" s="12">
        <v>42</v>
      </c>
      <c r="E25" s="11" t="s">
        <v>25</v>
      </c>
      <c r="F25" s="11" t="s">
        <v>26</v>
      </c>
      <c r="G25" s="13">
        <v>4</v>
      </c>
      <c r="H25" s="13">
        <v>3.5</v>
      </c>
      <c r="I25" s="14"/>
      <c r="J25" s="14"/>
      <c r="K25" s="14">
        <f>(2*G25+I25)/3</f>
        <v>2.6666666666666665</v>
      </c>
      <c r="L25" s="14">
        <f>(2*H25+J25)/3</f>
        <v>2.3333333333333335</v>
      </c>
      <c r="M25" s="15">
        <f>0.5*K25+0.5*L25</f>
        <v>2.5</v>
      </c>
      <c r="N25" s="14">
        <v>4.5</v>
      </c>
      <c r="O25" s="15">
        <f>IF(AND(M25&gt;=5,K25&gt;=4,L25&gt;=4),M25,(M25+N25)/2)</f>
        <v>3.5</v>
      </c>
    </row>
    <row r="26" spans="1:15" ht="13.5">
      <c r="A26" s="10">
        <f>A25+1</f>
        <v>24</v>
      </c>
      <c r="B26" s="11" t="s">
        <v>73</v>
      </c>
      <c r="C26" s="6" t="s">
        <v>74</v>
      </c>
      <c r="D26" s="12">
        <v>34</v>
      </c>
      <c r="E26" s="11" t="s">
        <v>25</v>
      </c>
      <c r="F26" s="11" t="s">
        <v>33</v>
      </c>
      <c r="G26" s="13">
        <v>8</v>
      </c>
      <c r="H26" s="13">
        <v>9.5</v>
      </c>
      <c r="I26" s="14">
        <v>4.6</v>
      </c>
      <c r="J26" s="14">
        <v>10</v>
      </c>
      <c r="K26" s="14">
        <f>(2*G26+I26)/3</f>
        <v>6.866666666666667</v>
      </c>
      <c r="L26" s="14">
        <f>(2*H26+J26)/3</f>
        <v>9.666666666666666</v>
      </c>
      <c r="M26" s="15">
        <f>0.5*K26+0.5*L26</f>
        <v>8.266666666666666</v>
      </c>
      <c r="N26" s="14"/>
      <c r="O26" s="15">
        <f>IF(AND(M26&gt;=5,K26&gt;=4,L26&gt;=4),M26,(M26+N26)/2)</f>
        <v>8.266666666666666</v>
      </c>
    </row>
    <row r="27" spans="1:15" ht="13.5">
      <c r="A27" s="10">
        <f>A26+1</f>
        <v>25</v>
      </c>
      <c r="B27" s="11" t="s">
        <v>75</v>
      </c>
      <c r="C27" s="6" t="s">
        <v>76</v>
      </c>
      <c r="D27" s="12">
        <v>34</v>
      </c>
      <c r="E27" s="11" t="s">
        <v>25</v>
      </c>
      <c r="F27" s="11" t="s">
        <v>33</v>
      </c>
      <c r="G27" s="13"/>
      <c r="H27" s="13"/>
      <c r="I27" s="14"/>
      <c r="J27" s="14"/>
      <c r="K27" s="14">
        <f>(2*G27+I27)/3</f>
        <v>0</v>
      </c>
      <c r="L27" s="14">
        <f>(2*H27+J27)/3</f>
        <v>0</v>
      </c>
      <c r="M27" s="15">
        <f>0.5*K27+0.5*L27</f>
        <v>0</v>
      </c>
      <c r="N27" s="14"/>
      <c r="O27" s="15">
        <f>IF(AND(M27&gt;=5,K27&gt;=4,L27&gt;=4),M27,(M27+N27)/2)</f>
        <v>0</v>
      </c>
    </row>
    <row r="28" spans="1:15" ht="13.5">
      <c r="A28" s="10">
        <f>A27+1</f>
        <v>26</v>
      </c>
      <c r="B28" s="11" t="s">
        <v>77</v>
      </c>
      <c r="C28" s="6" t="s">
        <v>78</v>
      </c>
      <c r="D28" s="12">
        <v>34</v>
      </c>
      <c r="E28" s="11" t="s">
        <v>25</v>
      </c>
      <c r="F28" s="11" t="s">
        <v>33</v>
      </c>
      <c r="G28" s="13">
        <v>4.5</v>
      </c>
      <c r="H28" s="13">
        <v>8</v>
      </c>
      <c r="I28" s="14">
        <f>7.5*0.9426</f>
        <v>7.0695</v>
      </c>
      <c r="J28" s="14">
        <v>5.4</v>
      </c>
      <c r="K28" s="14">
        <f>(2*G28+I28)/3</f>
        <v>5.3565</v>
      </c>
      <c r="L28" s="14">
        <f>(2*H28+J28)/3</f>
        <v>7.133333333333333</v>
      </c>
      <c r="M28" s="15">
        <f>0.5*K28+0.5*L28</f>
        <v>6.244916666666667</v>
      </c>
      <c r="N28" s="14"/>
      <c r="O28" s="15">
        <f>IF(AND(M28&gt;=5,K28&gt;=4,L28&gt;=4),M28,(M28+N28)/2)</f>
        <v>6.244916666666667</v>
      </c>
    </row>
    <row r="29" spans="1:15" ht="14.25">
      <c r="A29" s="10">
        <f>A28+1</f>
        <v>27</v>
      </c>
      <c r="B29" s="11" t="s">
        <v>79</v>
      </c>
      <c r="C29" s="6" t="s">
        <v>80</v>
      </c>
      <c r="D29" s="12">
        <v>42</v>
      </c>
      <c r="E29" s="11" t="s">
        <v>25</v>
      </c>
      <c r="F29" s="11" t="s">
        <v>26</v>
      </c>
      <c r="G29" s="13">
        <v>4</v>
      </c>
      <c r="H29" s="13">
        <v>5.5</v>
      </c>
      <c r="I29" s="14">
        <f>1.9*0.6014</f>
        <v>1.14266</v>
      </c>
      <c r="J29" s="14"/>
      <c r="K29" s="14">
        <f>(2*G29+I29)/3</f>
        <v>3.047553333333333</v>
      </c>
      <c r="L29" s="14">
        <f>(2*H29+J29)/3</f>
        <v>3.6666666666666665</v>
      </c>
      <c r="M29" s="15">
        <f>0.5*K29+0.5*L29</f>
        <v>3.3571099999999996</v>
      </c>
      <c r="N29" s="14">
        <v>7.5</v>
      </c>
      <c r="O29" s="15">
        <f>IF(AND(M29&gt;=5,K29&gt;=4,L29&gt;=4),M29,(M29+N29)/2)</f>
        <v>5.428554999999999</v>
      </c>
    </row>
    <row r="30" spans="1:15" ht="13.5">
      <c r="A30" s="10">
        <f>A29+1</f>
        <v>28</v>
      </c>
      <c r="B30" s="11" t="s">
        <v>81</v>
      </c>
      <c r="C30" s="6" t="s">
        <v>82</v>
      </c>
      <c r="D30" s="12">
        <v>34</v>
      </c>
      <c r="E30" s="11" t="s">
        <v>25</v>
      </c>
      <c r="F30" s="11" t="s">
        <v>33</v>
      </c>
      <c r="G30" s="13">
        <v>7</v>
      </c>
      <c r="H30" s="13">
        <v>7.5</v>
      </c>
      <c r="I30" s="14">
        <v>2.2</v>
      </c>
      <c r="J30" s="14">
        <v>5.9</v>
      </c>
      <c r="K30" s="14">
        <f>(2*G30+I30)/3</f>
        <v>5.3999999999999995</v>
      </c>
      <c r="L30" s="14">
        <f>(2*H30+J30)/3</f>
        <v>6.966666666666666</v>
      </c>
      <c r="M30" s="15">
        <f>0.5*K30+0.5*L30</f>
        <v>6.183333333333333</v>
      </c>
      <c r="N30" s="14"/>
      <c r="O30" s="15">
        <f>IF(AND(M30&gt;=5,K30&gt;=4,L30&gt;=4),M30,(M30+N30)/2)</f>
        <v>6.183333333333333</v>
      </c>
    </row>
    <row r="31" spans="1:15" ht="13.5">
      <c r="A31" s="10">
        <f>A30+1</f>
        <v>29</v>
      </c>
      <c r="B31" s="11" t="s">
        <v>83</v>
      </c>
      <c r="C31" s="6" t="s">
        <v>84</v>
      </c>
      <c r="D31" s="12">
        <v>42</v>
      </c>
      <c r="E31" s="11" t="s">
        <v>25</v>
      </c>
      <c r="F31" s="11" t="s">
        <v>26</v>
      </c>
      <c r="G31" s="13">
        <v>5.5</v>
      </c>
      <c r="H31" s="13">
        <v>7</v>
      </c>
      <c r="I31" s="14">
        <v>4.4</v>
      </c>
      <c r="J31" s="14">
        <f>1.6*0.6766</f>
        <v>1.08256</v>
      </c>
      <c r="K31" s="14">
        <f>(2*G31+I31)/3</f>
        <v>5.133333333333334</v>
      </c>
      <c r="L31" s="14">
        <f>(2*H31+J31)/3</f>
        <v>5.02752</v>
      </c>
      <c r="M31" s="15">
        <f>0.5*K31+0.5*L31</f>
        <v>5.080426666666667</v>
      </c>
      <c r="N31" s="14"/>
      <c r="O31" s="15">
        <f>IF(AND(M31&gt;=5,K31&gt;=4,L31&gt;=4),M31,(M31+N31)/2)</f>
        <v>5.080426666666667</v>
      </c>
    </row>
    <row r="32" spans="1:15" ht="13.5">
      <c r="A32" s="10">
        <f>A31+1</f>
        <v>30</v>
      </c>
      <c r="B32" s="11" t="s">
        <v>85</v>
      </c>
      <c r="C32" s="6" t="s">
        <v>86</v>
      </c>
      <c r="D32" s="12">
        <v>42</v>
      </c>
      <c r="E32" s="11" t="s">
        <v>25</v>
      </c>
      <c r="F32" s="11" t="s">
        <v>26</v>
      </c>
      <c r="G32" s="13"/>
      <c r="H32" s="13"/>
      <c r="I32" s="14"/>
      <c r="J32" s="14"/>
      <c r="K32" s="14">
        <f>(2*G32+I32)/3</f>
        <v>0</v>
      </c>
      <c r="L32" s="14">
        <f>(2*H32+J32)/3</f>
        <v>0</v>
      </c>
      <c r="M32" s="15">
        <f>0.5*K32+0.5*L32</f>
        <v>0</v>
      </c>
      <c r="N32" s="14"/>
      <c r="O32" s="15">
        <f>IF(AND(M32&gt;=5,K32&gt;=4,L32&gt;=4),M32,(M32+N32)/2)</f>
        <v>0</v>
      </c>
    </row>
    <row r="33" spans="1:15" ht="14.25">
      <c r="A33" s="10">
        <f>A32+1</f>
        <v>31</v>
      </c>
      <c r="B33" s="11" t="s">
        <v>87</v>
      </c>
      <c r="C33" s="6" t="s">
        <v>88</v>
      </c>
      <c r="D33" s="12">
        <v>42</v>
      </c>
      <c r="E33" s="11" t="s">
        <v>25</v>
      </c>
      <c r="F33" s="11" t="s">
        <v>26</v>
      </c>
      <c r="G33" s="13">
        <v>9.5</v>
      </c>
      <c r="H33" s="13">
        <v>5.5</v>
      </c>
      <c r="I33" s="14">
        <v>6</v>
      </c>
      <c r="J33" s="14"/>
      <c r="K33" s="14">
        <f>(2*G33+I33)/3</f>
        <v>8.333333333333334</v>
      </c>
      <c r="L33" s="14">
        <f>(2*H33+J33)/3</f>
        <v>3.6666666666666665</v>
      </c>
      <c r="M33" s="15">
        <f>0.5*K33+0.5*L33</f>
        <v>6</v>
      </c>
      <c r="N33" s="14">
        <v>8.5</v>
      </c>
      <c r="O33" s="15">
        <f>IF(AND(M33&gt;=5,K33&gt;=4,L33&gt;=4),M33,(M33+N33)/2)</f>
        <v>7.25</v>
      </c>
    </row>
    <row r="34" spans="1:15" ht="13.5">
      <c r="A34" s="10">
        <f>A33+1</f>
        <v>32</v>
      </c>
      <c r="B34" s="11" t="s">
        <v>89</v>
      </c>
      <c r="C34" s="6" t="s">
        <v>90</v>
      </c>
      <c r="D34" s="12">
        <v>42</v>
      </c>
      <c r="E34" s="11" t="s">
        <v>25</v>
      </c>
      <c r="F34" s="11" t="s">
        <v>26</v>
      </c>
      <c r="G34" s="13">
        <v>8</v>
      </c>
      <c r="H34" s="13">
        <v>6.5</v>
      </c>
      <c r="I34" s="14">
        <v>8.7</v>
      </c>
      <c r="J34" s="14">
        <v>6.1</v>
      </c>
      <c r="K34" s="14">
        <f>(2*G34+I34)/3</f>
        <v>8.233333333333333</v>
      </c>
      <c r="L34" s="14">
        <f>(2*H34+J34)/3</f>
        <v>6.366666666666667</v>
      </c>
      <c r="M34" s="15">
        <f>0.5*K34+0.5*L34</f>
        <v>7.3</v>
      </c>
      <c r="N34" s="14"/>
      <c r="O34" s="15">
        <f>IF(AND(M34&gt;=5,K34&gt;=4,L34&gt;=4),M34,(M34+N34)/2)</f>
        <v>7.3</v>
      </c>
    </row>
    <row r="35" spans="1:15" ht="13.5">
      <c r="A35" s="10">
        <f>A34+1</f>
        <v>33</v>
      </c>
      <c r="B35" s="11" t="s">
        <v>91</v>
      </c>
      <c r="C35" s="6" t="s">
        <v>92</v>
      </c>
      <c r="D35" s="12">
        <v>42</v>
      </c>
      <c r="E35" s="11" t="s">
        <v>25</v>
      </c>
      <c r="F35" s="11" t="s">
        <v>26</v>
      </c>
      <c r="G35" s="13">
        <v>9</v>
      </c>
      <c r="H35" s="13">
        <v>6.5</v>
      </c>
      <c r="I35" s="14">
        <v>2.9</v>
      </c>
      <c r="J35" s="14"/>
      <c r="K35" s="14">
        <f>(2*G35+I35)/3</f>
        <v>6.966666666666666</v>
      </c>
      <c r="L35" s="14">
        <f>(2*H35+J35)/3</f>
        <v>4.333333333333333</v>
      </c>
      <c r="M35" s="15">
        <f>0.5*K35+0.5*L35</f>
        <v>5.6499999999999995</v>
      </c>
      <c r="N35" s="14"/>
      <c r="O35" s="15">
        <f>IF(AND(M35&gt;=5,K35&gt;=4,L35&gt;=4),M35,(M35+N35)/2)</f>
        <v>5.6499999999999995</v>
      </c>
    </row>
    <row r="36" spans="1:15" ht="14.25">
      <c r="A36" s="10">
        <f>A35+1</f>
        <v>34</v>
      </c>
      <c r="B36" s="11" t="s">
        <v>93</v>
      </c>
      <c r="C36" s="6" t="s">
        <v>94</v>
      </c>
      <c r="D36" s="12">
        <v>34</v>
      </c>
      <c r="E36" s="11" t="s">
        <v>25</v>
      </c>
      <c r="F36" s="11" t="s">
        <v>95</v>
      </c>
      <c r="G36" s="13">
        <v>8</v>
      </c>
      <c r="H36" s="13">
        <v>4</v>
      </c>
      <c r="I36" s="14"/>
      <c r="J36" s="14"/>
      <c r="K36" s="14">
        <f>(2*G36+I36)/3</f>
        <v>5.333333333333333</v>
      </c>
      <c r="L36" s="14">
        <f>(2*H36+J36)/3</f>
        <v>2.6666666666666665</v>
      </c>
      <c r="M36" s="15">
        <f>0.5*K36+0.5*L36</f>
        <v>4</v>
      </c>
      <c r="N36" s="14">
        <v>3.5</v>
      </c>
      <c r="O36" s="15">
        <f>IF(AND(M36&gt;=5,K36&gt;=4,L36&gt;=4),M36,(M36+N36)/2)</f>
        <v>3.75</v>
      </c>
    </row>
    <row r="37" spans="1:15" ht="13.5">
      <c r="A37" s="10">
        <f>A36+1</f>
        <v>35</v>
      </c>
      <c r="B37" s="11" t="s">
        <v>96</v>
      </c>
      <c r="C37" s="6" t="s">
        <v>97</v>
      </c>
      <c r="D37" s="12">
        <v>42</v>
      </c>
      <c r="E37" s="11" t="s">
        <v>25</v>
      </c>
      <c r="F37" s="11" t="s">
        <v>26</v>
      </c>
      <c r="G37" s="13">
        <v>7.5</v>
      </c>
      <c r="H37" s="13">
        <v>6</v>
      </c>
      <c r="I37" s="14">
        <f>0.5*0.6514</f>
        <v>0.3257</v>
      </c>
      <c r="J37" s="14">
        <v>1.8</v>
      </c>
      <c r="K37" s="14">
        <f>(2*G37+I37)/3</f>
        <v>5.1085666666666665</v>
      </c>
      <c r="L37" s="14">
        <f>(2*H37+J37)/3</f>
        <v>4.6000000000000005</v>
      </c>
      <c r="M37" s="15">
        <v>5</v>
      </c>
      <c r="N37" s="14"/>
      <c r="O37" s="15">
        <f>IF(AND(M37&gt;=5,K37&gt;=4,L37&gt;=4),M37,(M37+N37)/2)</f>
        <v>5</v>
      </c>
    </row>
    <row r="38" spans="1:15" ht="13.5">
      <c r="A38" s="10">
        <f>A37+1</f>
        <v>36</v>
      </c>
      <c r="B38" s="11" t="s">
        <v>98</v>
      </c>
      <c r="C38" s="6" t="s">
        <v>99</v>
      </c>
      <c r="D38" s="12">
        <v>42</v>
      </c>
      <c r="E38" s="11" t="s">
        <v>25</v>
      </c>
      <c r="F38" s="11" t="s">
        <v>26</v>
      </c>
      <c r="G38" s="13">
        <v>8</v>
      </c>
      <c r="H38" s="13">
        <v>7</v>
      </c>
      <c r="I38" s="14">
        <v>4.3</v>
      </c>
      <c r="J38" s="14">
        <v>2.7</v>
      </c>
      <c r="K38" s="14">
        <f>(2*G38+I38)/3</f>
        <v>6.766666666666667</v>
      </c>
      <c r="L38" s="14">
        <f>(2*H38+J38)/3</f>
        <v>5.566666666666666</v>
      </c>
      <c r="M38" s="15">
        <f>0.5*K38+0.5*L38</f>
        <v>6.166666666666666</v>
      </c>
      <c r="N38" s="14"/>
      <c r="O38" s="15">
        <f>IF(AND(M38&gt;=5,K38&gt;=4,L38&gt;=4),M38,(M38+N38)/2)</f>
        <v>6.166666666666666</v>
      </c>
    </row>
    <row r="39" spans="1:15" ht="13.5">
      <c r="A39" s="10">
        <f>A38+1</f>
        <v>37</v>
      </c>
      <c r="B39" s="11" t="s">
        <v>100</v>
      </c>
      <c r="C39" s="6" t="s">
        <v>101</v>
      </c>
      <c r="D39" s="12">
        <v>42</v>
      </c>
      <c r="E39" s="11" t="s">
        <v>25</v>
      </c>
      <c r="F39" s="11" t="s">
        <v>26</v>
      </c>
      <c r="G39" s="13">
        <v>7.5</v>
      </c>
      <c r="H39" s="13">
        <v>8.5</v>
      </c>
      <c r="I39" s="14">
        <v>4</v>
      </c>
      <c r="J39" s="14">
        <v>6.4</v>
      </c>
      <c r="K39" s="14">
        <f>(2*G39+I39)/3</f>
        <v>6.333333333333333</v>
      </c>
      <c r="L39" s="14">
        <f>(2*H39+J39)/3</f>
        <v>7.8</v>
      </c>
      <c r="M39" s="15">
        <f>0.5*K39+0.5*L39</f>
        <v>7.066666666666666</v>
      </c>
      <c r="N39" s="14"/>
      <c r="O39" s="15">
        <f>IF(AND(M39&gt;=5,K39&gt;=4,L39&gt;=4),M39,(M39+N39)/2)</f>
        <v>7.066666666666666</v>
      </c>
    </row>
    <row r="40" spans="1:15" ht="13.5">
      <c r="A40" s="10">
        <f>A39+1</f>
        <v>38</v>
      </c>
      <c r="B40" s="11" t="s">
        <v>102</v>
      </c>
      <c r="C40" s="6" t="s">
        <v>103</v>
      </c>
      <c r="D40" s="12">
        <v>34</v>
      </c>
      <c r="E40" s="11" t="s">
        <v>25</v>
      </c>
      <c r="F40" s="11" t="s">
        <v>33</v>
      </c>
      <c r="G40" s="13">
        <v>9</v>
      </c>
      <c r="H40" s="13">
        <v>7.5</v>
      </c>
      <c r="I40" s="14">
        <f>9*0.5928</f>
        <v>5.3352</v>
      </c>
      <c r="J40" s="14">
        <v>8</v>
      </c>
      <c r="K40" s="14">
        <f>(2*G40+I40)/3</f>
        <v>7.7784</v>
      </c>
      <c r="L40" s="14">
        <f>(2*H40+J40)/3</f>
        <v>7.666666666666667</v>
      </c>
      <c r="M40" s="15">
        <f>0.5*K40+0.5*L40</f>
        <v>7.722533333333334</v>
      </c>
      <c r="N40" s="14"/>
      <c r="O40" s="15">
        <f>IF(AND(M40&gt;=5,K40&gt;=4,L40&gt;=4),M40,(M40+N40)/2)</f>
        <v>7.722533333333334</v>
      </c>
    </row>
    <row r="41" spans="1:15" ht="14.25">
      <c r="A41" s="10">
        <f>A40+1</f>
        <v>39</v>
      </c>
      <c r="B41" s="11" t="s">
        <v>104</v>
      </c>
      <c r="C41" s="6" t="s">
        <v>105</v>
      </c>
      <c r="D41" s="12">
        <v>42</v>
      </c>
      <c r="E41" s="11" t="s">
        <v>25</v>
      </c>
      <c r="F41" s="11" t="s">
        <v>26</v>
      </c>
      <c r="G41" s="13">
        <v>4</v>
      </c>
      <c r="H41" s="13">
        <v>8</v>
      </c>
      <c r="I41" s="14">
        <f>1.9*0.648</f>
        <v>1.2312</v>
      </c>
      <c r="J41" s="14">
        <v>7.9</v>
      </c>
      <c r="K41" s="14">
        <f>(2*G41+I41)/3</f>
        <v>3.0770666666666666</v>
      </c>
      <c r="L41" s="14">
        <f>(2*H41+J41)/3</f>
        <v>7.966666666666666</v>
      </c>
      <c r="M41" s="15">
        <f>0.5*K41+0.5*L41</f>
        <v>5.521866666666666</v>
      </c>
      <c r="N41" s="14">
        <v>10</v>
      </c>
      <c r="O41" s="15">
        <f>IF(AND(M41&gt;=5,K41&gt;=4,L41&gt;=4),M41,(M41+N41)/2)</f>
        <v>7.760933333333333</v>
      </c>
    </row>
    <row r="42" spans="1:15" ht="14.25">
      <c r="A42" s="10">
        <f>A41+1</f>
        <v>40</v>
      </c>
      <c r="B42" s="11" t="s">
        <v>106</v>
      </c>
      <c r="C42" s="6" t="s">
        <v>107</v>
      </c>
      <c r="D42" s="12">
        <v>42</v>
      </c>
      <c r="E42" s="11" t="s">
        <v>25</v>
      </c>
      <c r="F42" s="11" t="s">
        <v>26</v>
      </c>
      <c r="G42" s="13">
        <v>4</v>
      </c>
      <c r="H42" s="13">
        <v>2.5</v>
      </c>
      <c r="I42" s="14">
        <f>0.3*0.8226</f>
        <v>0.24678000000000003</v>
      </c>
      <c r="J42" s="14"/>
      <c r="K42" s="14">
        <f>(2*G42+I42)/3</f>
        <v>2.7489266666666663</v>
      </c>
      <c r="L42" s="14">
        <f>(2*H42+J42)/3</f>
        <v>1.6666666666666667</v>
      </c>
      <c r="M42" s="15">
        <f>0.5*K42+0.5*L42</f>
        <v>2.2077966666666664</v>
      </c>
      <c r="N42" s="14">
        <v>4</v>
      </c>
      <c r="O42" s="15">
        <f>IF(AND(M42&gt;=5,K42&gt;=4,L42&gt;=4),M42,(M42+N42)/2)</f>
        <v>3.1038983333333334</v>
      </c>
    </row>
    <row r="43" spans="1:15" ht="13.5">
      <c r="A43" s="10">
        <f>A42+1</f>
        <v>41</v>
      </c>
      <c r="B43" s="11" t="s">
        <v>108</v>
      </c>
      <c r="C43" s="6" t="s">
        <v>109</v>
      </c>
      <c r="D43" s="12">
        <v>42</v>
      </c>
      <c r="E43" s="11" t="s">
        <v>25</v>
      </c>
      <c r="F43" s="11" t="s">
        <v>26</v>
      </c>
      <c r="G43" s="13">
        <v>8.5</v>
      </c>
      <c r="H43" s="13">
        <v>4.5</v>
      </c>
      <c r="I43" s="14">
        <v>5.9</v>
      </c>
      <c r="J43" s="14">
        <v>4.7</v>
      </c>
      <c r="K43" s="14">
        <f>(2*G43+I43)/3</f>
        <v>7.633333333333333</v>
      </c>
      <c r="L43" s="14">
        <f>(2*H43+J43)/3</f>
        <v>4.566666666666666</v>
      </c>
      <c r="M43" s="15">
        <f>0.5*K43+0.5*L43</f>
        <v>6.1</v>
      </c>
      <c r="N43" s="14"/>
      <c r="O43" s="15">
        <f>IF(AND(M43&gt;=5,K43&gt;=4,L43&gt;=4),M43,(M43+N43)/2)</f>
        <v>6.1</v>
      </c>
    </row>
    <row r="44" spans="1:15" ht="14.25">
      <c r="A44" s="10">
        <f>A43+1</f>
        <v>42</v>
      </c>
      <c r="B44" s="11" t="s">
        <v>110</v>
      </c>
      <c r="C44" s="6" t="s">
        <v>111</v>
      </c>
      <c r="D44" s="12">
        <v>42</v>
      </c>
      <c r="E44" s="11" t="s">
        <v>25</v>
      </c>
      <c r="F44" s="11" t="s">
        <v>26</v>
      </c>
      <c r="G44" s="13">
        <v>4.5</v>
      </c>
      <c r="H44" s="13">
        <v>3.5</v>
      </c>
      <c r="I44" s="14">
        <v>1.8</v>
      </c>
      <c r="J44" s="14"/>
      <c r="K44" s="14">
        <f>(2*G44+I44)/3</f>
        <v>3.6</v>
      </c>
      <c r="L44" s="14">
        <f>(2*H44+J44)/3</f>
        <v>2.3333333333333335</v>
      </c>
      <c r="M44" s="15">
        <f>0.5*K44+0.5*L44</f>
        <v>2.966666666666667</v>
      </c>
      <c r="N44" s="14">
        <v>3</v>
      </c>
      <c r="O44" s="15">
        <f>IF(AND(M44&gt;=5,K44&gt;=4,L44&gt;=4),M44,(M44+N44)/2)</f>
        <v>2.9833333333333334</v>
      </c>
    </row>
    <row r="45" spans="1:15" ht="13.5">
      <c r="A45" s="10">
        <f>A44+1</f>
        <v>43</v>
      </c>
      <c r="B45" s="11" t="s">
        <v>112</v>
      </c>
      <c r="C45" s="6" t="s">
        <v>113</v>
      </c>
      <c r="D45" s="12">
        <v>34</v>
      </c>
      <c r="E45" s="11" t="s">
        <v>25</v>
      </c>
      <c r="F45" s="11" t="s">
        <v>95</v>
      </c>
      <c r="G45" s="13"/>
      <c r="H45" s="13"/>
      <c r="I45" s="14"/>
      <c r="J45" s="14"/>
      <c r="K45" s="14">
        <f>(2*G45+I45)/3</f>
        <v>0</v>
      </c>
      <c r="L45" s="14">
        <f>(2*H45+J45)/3</f>
        <v>0</v>
      </c>
      <c r="M45" s="15">
        <f>0.5*K45+0.5*L45</f>
        <v>0</v>
      </c>
      <c r="N45" s="14"/>
      <c r="O45" s="15">
        <f>IF(AND(M45&gt;=5,K45&gt;=4,L45&gt;=4),M45,(M45+N45)/2)</f>
        <v>0</v>
      </c>
    </row>
    <row r="46" spans="1:15" ht="14.25">
      <c r="A46" s="10">
        <f>A45+1</f>
        <v>44</v>
      </c>
      <c r="B46" s="11" t="s">
        <v>114</v>
      </c>
      <c r="C46" s="6" t="s">
        <v>115</v>
      </c>
      <c r="D46" s="12">
        <v>34</v>
      </c>
      <c r="E46" s="11" t="s">
        <v>25</v>
      </c>
      <c r="F46" s="11" t="s">
        <v>95</v>
      </c>
      <c r="G46" s="13">
        <v>8</v>
      </c>
      <c r="H46" s="13">
        <v>4</v>
      </c>
      <c r="I46" s="14">
        <f>0*0.8138</f>
        <v>0</v>
      </c>
      <c r="J46" s="14"/>
      <c r="K46" s="14">
        <f>(2*G46+I46)/3</f>
        <v>5.333333333333333</v>
      </c>
      <c r="L46" s="14">
        <f>(2*H46+J46)/3</f>
        <v>2.6666666666666665</v>
      </c>
      <c r="M46" s="15">
        <f>0.5*K46+0.5*L46</f>
        <v>4</v>
      </c>
      <c r="N46" s="14">
        <v>6.5</v>
      </c>
      <c r="O46" s="15">
        <f>IF(AND(M46&gt;=5,K46&gt;=4,L46&gt;=4),M46,(M46+N46)/2)</f>
        <v>5.25</v>
      </c>
    </row>
    <row r="47" spans="1:15" ht="13.5">
      <c r="A47" s="10">
        <f>A46+1</f>
        <v>45</v>
      </c>
      <c r="B47" s="11" t="s">
        <v>116</v>
      </c>
      <c r="C47" s="6" t="s">
        <v>117</v>
      </c>
      <c r="D47" s="12">
        <v>42</v>
      </c>
      <c r="E47" s="11" t="s">
        <v>25</v>
      </c>
      <c r="F47" s="11" t="s">
        <v>26</v>
      </c>
      <c r="G47" s="13">
        <v>1.5</v>
      </c>
      <c r="H47" s="13"/>
      <c r="I47" s="14"/>
      <c r="J47" s="14"/>
      <c r="K47" s="14">
        <f>(2*G47+I47)/3</f>
        <v>1</v>
      </c>
      <c r="L47" s="14">
        <f>(2*H47+J47)/3</f>
        <v>0</v>
      </c>
      <c r="M47" s="15">
        <f>0.5*K47+0.5*L47</f>
        <v>0.5</v>
      </c>
      <c r="N47" s="14"/>
      <c r="O47" s="15">
        <f>IF(AND(M47&gt;=5,K47&gt;=4,L47&gt;=4),M47,(M47+N47)/2)</f>
        <v>0.25</v>
      </c>
    </row>
    <row r="48" spans="1:15" ht="14.25">
      <c r="A48" s="10">
        <f>A47+1</f>
        <v>46</v>
      </c>
      <c r="B48" s="11" t="s">
        <v>118</v>
      </c>
      <c r="C48" s="6" t="s">
        <v>119</v>
      </c>
      <c r="D48" s="12">
        <v>42</v>
      </c>
      <c r="E48" s="11" t="s">
        <v>25</v>
      </c>
      <c r="F48" s="11" t="s">
        <v>26</v>
      </c>
      <c r="G48" s="13">
        <v>4</v>
      </c>
      <c r="H48" s="13">
        <v>6</v>
      </c>
      <c r="I48" s="14">
        <v>5.8</v>
      </c>
      <c r="J48" s="14">
        <v>1.9</v>
      </c>
      <c r="K48" s="14">
        <f>(2*G48+I48)/3</f>
        <v>4.6000000000000005</v>
      </c>
      <c r="L48" s="14">
        <f>(2*H48+J48)/3</f>
        <v>4.633333333333334</v>
      </c>
      <c r="M48" s="15">
        <f>0.5*K48+0.5*L48</f>
        <v>4.616666666666667</v>
      </c>
      <c r="N48" s="14">
        <v>5.2</v>
      </c>
      <c r="O48" s="15">
        <v>5</v>
      </c>
    </row>
    <row r="49" spans="1:15" ht="13.5">
      <c r="A49" s="10">
        <f>A48+1</f>
        <v>47</v>
      </c>
      <c r="B49" s="11" t="s">
        <v>120</v>
      </c>
      <c r="C49" s="6" t="s">
        <v>121</v>
      </c>
      <c r="D49" s="12">
        <v>34</v>
      </c>
      <c r="E49" s="11" t="s">
        <v>25</v>
      </c>
      <c r="F49" s="11" t="s">
        <v>95</v>
      </c>
      <c r="G49" s="13">
        <v>5.5</v>
      </c>
      <c r="H49" s="13">
        <v>6</v>
      </c>
      <c r="I49" s="14">
        <v>9.1</v>
      </c>
      <c r="J49" s="14">
        <v>10</v>
      </c>
      <c r="K49" s="14">
        <f>(2*G49+I49)/3</f>
        <v>6.7</v>
      </c>
      <c r="L49" s="14">
        <f>(2*H49+J49)/3</f>
        <v>7.333333333333333</v>
      </c>
      <c r="M49" s="15">
        <f>0.5*K49+0.5*L49</f>
        <v>7.016666666666667</v>
      </c>
      <c r="N49" s="14"/>
      <c r="O49" s="15">
        <f>IF(AND(M49&gt;=5,K49&gt;=4,L49&gt;=4),M49,(M49+N49)/2)</f>
        <v>7.016666666666667</v>
      </c>
    </row>
    <row r="50" spans="1:15" ht="14.25">
      <c r="A50" s="10">
        <f>A49+1</f>
        <v>48</v>
      </c>
      <c r="B50" s="11" t="s">
        <v>122</v>
      </c>
      <c r="C50" s="6" t="s">
        <v>123</v>
      </c>
      <c r="D50" s="12">
        <v>42</v>
      </c>
      <c r="E50" s="11" t="s">
        <v>25</v>
      </c>
      <c r="F50" s="11" t="s">
        <v>26</v>
      </c>
      <c r="G50" s="13">
        <v>4.5</v>
      </c>
      <c r="H50" s="13">
        <v>3.5</v>
      </c>
      <c r="I50" s="14"/>
      <c r="J50" s="14">
        <v>0</v>
      </c>
      <c r="K50" s="14">
        <f>(2*G50+I50)/3</f>
        <v>3</v>
      </c>
      <c r="L50" s="14">
        <f>(2*H50+J50)/3</f>
        <v>2.3333333333333335</v>
      </c>
      <c r="M50" s="15">
        <f>0.5*K50+0.5*L50</f>
        <v>2.666666666666667</v>
      </c>
      <c r="N50" s="14">
        <v>7.5</v>
      </c>
      <c r="O50" s="15">
        <f>IF(AND(M50&gt;=5,K50&gt;=4,L50&gt;=4),M50,(M50+N50)/2)</f>
        <v>5.083333333333334</v>
      </c>
    </row>
    <row r="51" spans="1:15" ht="13.5">
      <c r="A51" s="10">
        <f>A50+1</f>
        <v>49</v>
      </c>
      <c r="B51" s="6"/>
      <c r="C51" s="6"/>
      <c r="D51" s="11"/>
      <c r="E51" s="11"/>
      <c r="F51" s="11"/>
      <c r="G51" s="13"/>
      <c r="H51" s="13"/>
      <c r="I51" s="14"/>
      <c r="J51" s="14"/>
      <c r="K51" s="14"/>
      <c r="L51" s="14"/>
      <c r="M51" s="15"/>
      <c r="N51" s="14"/>
      <c r="O51" s="15"/>
    </row>
    <row r="52" spans="1:15" ht="13.5">
      <c r="A52" s="10">
        <f>A51+1</f>
        <v>50</v>
      </c>
      <c r="B52" s="6"/>
      <c r="C52" s="6"/>
      <c r="D52" s="11"/>
      <c r="E52" s="11"/>
      <c r="F52" s="11"/>
      <c r="G52" s="13"/>
      <c r="H52" s="13"/>
      <c r="I52" s="14"/>
      <c r="J52" s="14"/>
      <c r="K52" s="14"/>
      <c r="L52" s="14"/>
      <c r="M52" s="15"/>
      <c r="N52" s="14"/>
      <c r="O52" s="15"/>
    </row>
    <row r="53" spans="1:15" ht="13.5">
      <c r="A53" s="10">
        <f>A52+1</f>
        <v>51</v>
      </c>
      <c r="B53" s="6"/>
      <c r="C53" s="6"/>
      <c r="D53" s="11"/>
      <c r="E53" s="11"/>
      <c r="F53" s="11"/>
      <c r="G53" s="13"/>
      <c r="H53" s="13"/>
      <c r="I53" s="14"/>
      <c r="J53" s="14"/>
      <c r="K53" s="14"/>
      <c r="L53" s="14"/>
      <c r="M53" s="15"/>
      <c r="N53" s="14"/>
      <c r="O53" s="15"/>
    </row>
    <row r="54" spans="1:15" ht="13.5">
      <c r="A54" s="6"/>
      <c r="B54" s="10"/>
      <c r="C54" s="16"/>
      <c r="D54" s="10"/>
      <c r="E54" s="10"/>
      <c r="F54" s="17"/>
      <c r="G54" s="6"/>
      <c r="H54" s="13"/>
      <c r="I54" s="18"/>
      <c r="J54" s="18"/>
      <c r="K54" s="6"/>
      <c r="L54" s="6"/>
      <c r="M54" s="15"/>
      <c r="N54" s="6"/>
      <c r="O54" s="6"/>
    </row>
    <row r="55" spans="1:15" ht="13.5">
      <c r="A55" s="19" t="s">
        <v>124</v>
      </c>
      <c r="B55" s="19"/>
      <c r="C55" s="19"/>
      <c r="D55" s="11"/>
      <c r="E55" s="11"/>
      <c r="F55" s="11"/>
      <c r="G55" s="13">
        <f>AVERAGE(G3:G54)</f>
        <v>5.8604651162790695</v>
      </c>
      <c r="H55" s="14">
        <f>AVERAGE(H3:H54)</f>
        <v>5.905405405405405</v>
      </c>
      <c r="I55" s="14">
        <f>AVERAGE(I3:I54)</f>
        <v>4.131701333333334</v>
      </c>
      <c r="J55" s="14">
        <f>AVERAGE(J3:J54)</f>
        <v>4.558573333333334</v>
      </c>
      <c r="K55" s="14">
        <f>AVERAGE(K3:K54)</f>
        <v>4.360771111111111</v>
      </c>
      <c r="L55" s="14">
        <f>AVERAGE(L3:L54)</f>
        <v>3.699514166666667</v>
      </c>
      <c r="M55" s="15">
        <f>AVERAGE(M3:M54)</f>
        <v>4.033178402777778</v>
      </c>
      <c r="N55" s="15">
        <f>AVERAGE(N3:N54)</f>
        <v>5.629411764705883</v>
      </c>
      <c r="O55" s="15">
        <f>AVERAGE(O3:O54)</f>
        <v>4.34824673611111</v>
      </c>
    </row>
    <row r="56" spans="1:15" ht="13.5">
      <c r="A56" s="19" t="s">
        <v>125</v>
      </c>
      <c r="B56" s="19"/>
      <c r="C56" s="19"/>
      <c r="D56" s="11"/>
      <c r="E56" s="11"/>
      <c r="F56" s="11"/>
      <c r="G56" s="20">
        <f>SUM(G3:G54)/G55</f>
        <v>43</v>
      </c>
      <c r="H56" s="21">
        <f>SUM(H3:H54)/H55</f>
        <v>37</v>
      </c>
      <c r="I56" s="21">
        <f>SUM(I3:I54)/I55</f>
        <v>29.999999999999996</v>
      </c>
      <c r="J56" s="21">
        <f>SUM(J3:J54)/J55</f>
        <v>21</v>
      </c>
      <c r="K56" s="14">
        <f>SUM(K3:K54)/K55</f>
        <v>48</v>
      </c>
      <c r="L56" s="14">
        <f>SUM(L3:L54)/L55</f>
        <v>48</v>
      </c>
      <c r="M56" s="15">
        <f>SUM(M3:M54)/M55</f>
        <v>48</v>
      </c>
      <c r="N56" s="22">
        <f>SUM(N3:N54)/N55</f>
        <v>17</v>
      </c>
      <c r="O56" s="22">
        <f>SUM(O3:O54)/O55</f>
        <v>48</v>
      </c>
    </row>
    <row r="57" spans="1:15" ht="13.5">
      <c r="A57" s="6"/>
      <c r="B57" s="6"/>
      <c r="C57" s="6"/>
      <c r="D57" s="11"/>
      <c r="E57" s="11"/>
      <c r="F57" s="11"/>
      <c r="G57" s="23"/>
      <c r="H57" s="18"/>
      <c r="I57" s="14"/>
      <c r="J57" s="14"/>
      <c r="K57" s="23"/>
      <c r="L57" s="23"/>
      <c r="M57" s="15"/>
      <c r="N57" s="23"/>
      <c r="O57" s="23"/>
    </row>
    <row r="58" spans="1:15" ht="13.5">
      <c r="A58" s="6"/>
      <c r="B58" s="6"/>
      <c r="C58" s="9" t="s">
        <v>126</v>
      </c>
      <c r="D58" s="11"/>
      <c r="E58" s="11"/>
      <c r="F58" s="11"/>
      <c r="G58" s="6"/>
      <c r="H58" s="18"/>
      <c r="I58" s="18"/>
      <c r="J58" s="18"/>
      <c r="K58" s="6"/>
      <c r="L58" s="6"/>
      <c r="M58" s="15"/>
      <c r="N58" s="6"/>
      <c r="O58" s="6"/>
    </row>
    <row r="59" spans="1:15" ht="13.5">
      <c r="A59" s="6"/>
      <c r="B59" s="6"/>
      <c r="C59" s="6"/>
      <c r="D59" s="11"/>
      <c r="E59" s="11"/>
      <c r="F59" s="11"/>
      <c r="G59" s="6"/>
      <c r="H59" s="18"/>
      <c r="I59" s="18"/>
      <c r="J59" s="18"/>
      <c r="K59" s="6"/>
      <c r="L59" s="6"/>
      <c r="M59" s="15"/>
      <c r="N59" s="6"/>
      <c r="O59" s="6"/>
    </row>
    <row r="60" spans="1:15" ht="13.5">
      <c r="A60" s="10">
        <v>1</v>
      </c>
      <c r="B60" s="6" t="s">
        <v>127</v>
      </c>
      <c r="C60" s="6" t="s">
        <v>10</v>
      </c>
      <c r="D60" s="11">
        <v>34</v>
      </c>
      <c r="E60" s="11" t="s">
        <v>25</v>
      </c>
      <c r="F60" s="11" t="s">
        <v>33</v>
      </c>
      <c r="G60" s="13">
        <v>0.7</v>
      </c>
      <c r="H60" s="13">
        <v>1</v>
      </c>
      <c r="I60" s="24" t="s">
        <v>128</v>
      </c>
      <c r="J60" s="24"/>
      <c r="K60" s="14">
        <f>G60</f>
        <v>0.7</v>
      </c>
      <c r="L60" s="14">
        <f>H60</f>
        <v>1</v>
      </c>
      <c r="M60" s="15">
        <f>0.5*K60+0.5*L60</f>
        <v>0.85</v>
      </c>
      <c r="N60" s="23">
        <v>1.3</v>
      </c>
      <c r="O60" s="15">
        <f>IF(AND(M60&gt;=5,K60&gt;=4,L60&gt;=4),M60,(M60+N60)/2)</f>
        <v>1.075</v>
      </c>
    </row>
    <row r="61" spans="1:15" ht="13.5">
      <c r="A61" s="10">
        <f>A60+1</f>
        <v>2</v>
      </c>
      <c r="B61" s="6"/>
      <c r="C61" s="6"/>
      <c r="D61" s="11"/>
      <c r="E61" s="11" t="s">
        <v>25</v>
      </c>
      <c r="F61" s="11"/>
      <c r="G61" s="13"/>
      <c r="H61" s="13"/>
      <c r="I61" s="24" t="s">
        <v>128</v>
      </c>
      <c r="J61" s="24"/>
      <c r="K61" s="14">
        <f>G61</f>
        <v>0</v>
      </c>
      <c r="L61" s="14">
        <f>H61</f>
        <v>0</v>
      </c>
      <c r="M61" s="15">
        <f>0.5*K61+0.5*L61</f>
        <v>0</v>
      </c>
      <c r="N61" s="23"/>
      <c r="O61" s="15">
        <f>IF(AND(M61&gt;=5,K61&gt;=4,L61&gt;=4),M61,(M61+N61)/2)</f>
        <v>0</v>
      </c>
    </row>
    <row r="62" spans="1:15" ht="13.5">
      <c r="A62" s="10">
        <f>A61+1</f>
        <v>3</v>
      </c>
      <c r="B62" s="6"/>
      <c r="C62" s="6"/>
      <c r="D62" s="11"/>
      <c r="E62" s="11" t="s">
        <v>25</v>
      </c>
      <c r="F62" s="11"/>
      <c r="G62" s="13"/>
      <c r="H62" s="13"/>
      <c r="I62" s="24" t="s">
        <v>128</v>
      </c>
      <c r="J62" s="24"/>
      <c r="K62" s="14">
        <f>G62</f>
        <v>0</v>
      </c>
      <c r="L62" s="14">
        <f>H62</f>
        <v>0</v>
      </c>
      <c r="M62" s="15">
        <f>0.5*K62+0.5*L62</f>
        <v>0</v>
      </c>
      <c r="N62" s="23"/>
      <c r="O62" s="15">
        <f>IF(AND(M62&gt;=5,K62&gt;=4,L62&gt;=4),M62,(M62+N62)/2)</f>
        <v>0</v>
      </c>
    </row>
    <row r="63" spans="1:15" ht="13.5">
      <c r="A63" s="10">
        <f>A62+1</f>
        <v>4</v>
      </c>
      <c r="B63" s="6"/>
      <c r="C63" s="6"/>
      <c r="D63" s="11"/>
      <c r="E63" s="11" t="s">
        <v>25</v>
      </c>
      <c r="F63" s="11"/>
      <c r="G63" s="13">
        <v>1.5</v>
      </c>
      <c r="H63" s="13">
        <v>6.5</v>
      </c>
      <c r="I63" s="24" t="s">
        <v>128</v>
      </c>
      <c r="J63" s="24"/>
      <c r="K63" s="14">
        <f>G63</f>
        <v>1.5</v>
      </c>
      <c r="L63" s="14">
        <f>H63</f>
        <v>6.5</v>
      </c>
      <c r="M63" s="15">
        <f>0.5*K63+0.5*L63</f>
        <v>4</v>
      </c>
      <c r="N63" s="23">
        <v>6</v>
      </c>
      <c r="O63" s="15">
        <f>IF(AND(M63&gt;=5,K63&gt;=4,L63&gt;=4),M63,(M63+N63)/2)</f>
        <v>5</v>
      </c>
    </row>
    <row r="64" spans="1:15" ht="13.5">
      <c r="A64" s="10">
        <f>A63+1</f>
        <v>5</v>
      </c>
      <c r="B64" s="6"/>
      <c r="C64" s="6"/>
      <c r="D64" s="11"/>
      <c r="E64" s="11" t="s">
        <v>25</v>
      </c>
      <c r="F64" s="11"/>
      <c r="G64" s="13">
        <v>2.5</v>
      </c>
      <c r="H64" s="13">
        <v>3.5</v>
      </c>
      <c r="I64" s="24" t="s">
        <v>128</v>
      </c>
      <c r="J64" s="24"/>
      <c r="K64" s="14">
        <f>G64</f>
        <v>2.5</v>
      </c>
      <c r="L64" s="14">
        <f>H64</f>
        <v>3.5</v>
      </c>
      <c r="M64" s="15">
        <f>0.5*K64+0.5*L64</f>
        <v>3</v>
      </c>
      <c r="N64" s="23">
        <v>9</v>
      </c>
      <c r="O64" s="15">
        <f>IF(AND(M64&gt;=5,K64&gt;=4,L64&gt;=4),M64,(M64+N64)/2)</f>
        <v>6</v>
      </c>
    </row>
    <row r="65" spans="1:15" ht="13.5">
      <c r="A65" s="10">
        <f>A64+1</f>
        <v>6</v>
      </c>
      <c r="B65" s="6"/>
      <c r="C65" s="6"/>
      <c r="D65" s="11"/>
      <c r="E65" s="11" t="s">
        <v>25</v>
      </c>
      <c r="F65" s="11"/>
      <c r="G65" s="13"/>
      <c r="H65" s="13"/>
      <c r="I65" s="24" t="s">
        <v>128</v>
      </c>
      <c r="J65" s="24"/>
      <c r="K65" s="14">
        <f>G65</f>
        <v>0</v>
      </c>
      <c r="L65" s="14">
        <f>H65</f>
        <v>0</v>
      </c>
      <c r="M65" s="15">
        <f>0.5*K65+0.5*L65</f>
        <v>0</v>
      </c>
      <c r="N65" s="23"/>
      <c r="O65" s="15">
        <f>IF(AND(M65&gt;=5,K65&gt;=4,L65&gt;=4),M65,(M65+N65)/2)</f>
        <v>0</v>
      </c>
    </row>
    <row r="66" spans="1:15" ht="13.5">
      <c r="A66" s="10">
        <f>A65+1</f>
        <v>7</v>
      </c>
      <c r="B66" s="6"/>
      <c r="C66" s="6"/>
      <c r="D66" s="11"/>
      <c r="E66" s="11" t="s">
        <v>25</v>
      </c>
      <c r="F66" s="11"/>
      <c r="G66" s="13">
        <v>3.8</v>
      </c>
      <c r="H66" s="13">
        <v>2.5</v>
      </c>
      <c r="I66" s="24" t="s">
        <v>128</v>
      </c>
      <c r="J66" s="24"/>
      <c r="K66" s="14">
        <f>G66</f>
        <v>3.8</v>
      </c>
      <c r="L66" s="14">
        <f>H66</f>
        <v>2.5</v>
      </c>
      <c r="M66" s="15">
        <f>0.5*K66+0.5*L66</f>
        <v>3.15</v>
      </c>
      <c r="N66" s="23">
        <v>8.5</v>
      </c>
      <c r="O66" s="15">
        <f>IF(AND(M66&gt;=5,K66&gt;=4,L66&gt;=4),M66,(M66+N66)/2)</f>
        <v>5.825</v>
      </c>
    </row>
    <row r="67" spans="1:15" ht="13.5">
      <c r="A67" s="10">
        <f>A66+1</f>
        <v>8</v>
      </c>
      <c r="B67" s="6"/>
      <c r="C67" s="6"/>
      <c r="D67" s="11"/>
      <c r="E67" s="11" t="s">
        <v>25</v>
      </c>
      <c r="F67" s="11"/>
      <c r="G67" s="13">
        <v>5.5</v>
      </c>
      <c r="H67" s="13">
        <v>5.5</v>
      </c>
      <c r="I67" s="24" t="s">
        <v>128</v>
      </c>
      <c r="J67" s="24"/>
      <c r="K67" s="14">
        <f>G67</f>
        <v>5.5</v>
      </c>
      <c r="L67" s="14">
        <f>H67</f>
        <v>5.5</v>
      </c>
      <c r="M67" s="15">
        <f>0.5*K67+0.5*L67</f>
        <v>5.5</v>
      </c>
      <c r="N67" s="23">
        <v>10</v>
      </c>
      <c r="O67" s="15">
        <f>IF(AND(M67&gt;=5,K67&gt;=4,L67&gt;=4),M67,(M67+N67)/2)</f>
        <v>5.5</v>
      </c>
    </row>
    <row r="68" spans="1:15" ht="13.5">
      <c r="A68" s="10">
        <f>A67+1</f>
        <v>9</v>
      </c>
      <c r="B68" s="6"/>
      <c r="C68" s="6"/>
      <c r="D68" s="11"/>
      <c r="E68" s="11" t="s">
        <v>25</v>
      </c>
      <c r="F68" s="11"/>
      <c r="G68" s="13">
        <v>3.1</v>
      </c>
      <c r="H68" s="13">
        <v>0.5</v>
      </c>
      <c r="I68" s="24" t="s">
        <v>128</v>
      </c>
      <c r="J68" s="24"/>
      <c r="K68" s="14">
        <f>G68</f>
        <v>3.1</v>
      </c>
      <c r="L68" s="14">
        <f>H68</f>
        <v>0.5</v>
      </c>
      <c r="M68" s="15">
        <f>0.5*K68+0.5*L68</f>
        <v>1.8</v>
      </c>
      <c r="N68" s="23">
        <v>7.5</v>
      </c>
      <c r="O68" s="15">
        <f>IF(AND(M68&gt;=5,K68&gt;=4,L68&gt;=4),M68,(M68+N68)/2)</f>
        <v>4.65</v>
      </c>
    </row>
    <row r="69" spans="1:15" ht="13.5">
      <c r="A69" s="6"/>
      <c r="B69" s="10"/>
      <c r="C69" s="16"/>
      <c r="D69" s="10"/>
      <c r="E69" s="10"/>
      <c r="F69" s="17"/>
      <c r="G69" s="13"/>
      <c r="H69" s="14"/>
      <c r="I69" s="14"/>
      <c r="J69" s="14"/>
      <c r="K69" s="14"/>
      <c r="L69" s="14"/>
      <c r="M69" s="15"/>
      <c r="N69" s="23"/>
      <c r="O69" s="23"/>
    </row>
    <row r="70" spans="1:15" ht="13.5">
      <c r="A70" s="19" t="s">
        <v>124</v>
      </c>
      <c r="B70" s="19"/>
      <c r="C70" s="19"/>
      <c r="D70" s="11"/>
      <c r="E70" s="11"/>
      <c r="F70" s="11"/>
      <c r="G70" s="13">
        <f>AVERAGE(G59:G69)</f>
        <v>2.85</v>
      </c>
      <c r="H70" s="14">
        <f>AVERAGE(H59:H69)</f>
        <v>3.25</v>
      </c>
      <c r="I70" s="24" t="s">
        <v>128</v>
      </c>
      <c r="J70" s="24"/>
      <c r="K70" s="14">
        <f>AVERAGE(K59:K69)</f>
        <v>1.9000000000000001</v>
      </c>
      <c r="L70" s="14"/>
      <c r="M70" s="15">
        <f>AVERAGE(M59:M69)</f>
        <v>2.033333333333333</v>
      </c>
      <c r="N70" s="15">
        <f>AVERAGE(N59:N69)</f>
        <v>7.05</v>
      </c>
      <c r="O70" s="15">
        <f>AVERAGE(O59:O69)</f>
        <v>3.1166666666666667</v>
      </c>
    </row>
    <row r="71" spans="1:15" ht="13.5">
      <c r="A71" s="19" t="s">
        <v>125</v>
      </c>
      <c r="B71" s="19"/>
      <c r="C71" s="19"/>
      <c r="D71" s="11"/>
      <c r="E71" s="11"/>
      <c r="F71" s="11"/>
      <c r="G71" s="20">
        <f>SUM(G59:G69)/G70</f>
        <v>6</v>
      </c>
      <c r="H71" s="21">
        <f>SUM(H59:H69)/H70</f>
        <v>6</v>
      </c>
      <c r="I71" s="24" t="s">
        <v>128</v>
      </c>
      <c r="J71" s="24"/>
      <c r="K71" s="14">
        <f>SUM(K59:K69)/K70</f>
        <v>9</v>
      </c>
      <c r="L71" s="14"/>
      <c r="M71" s="15">
        <f>SUM(M59:M69)/M70</f>
        <v>9</v>
      </c>
      <c r="N71" s="22">
        <f>SUM(N59:N69)/N70</f>
        <v>6</v>
      </c>
      <c r="O71" s="22">
        <f>SUM(O59:O69)/O70</f>
        <v>9</v>
      </c>
    </row>
    <row r="72" spans="1:15" ht="13.5">
      <c r="A72" s="6"/>
      <c r="B72" s="10"/>
      <c r="C72" s="16"/>
      <c r="D72" s="10"/>
      <c r="E72" s="10"/>
      <c r="F72" s="17"/>
      <c r="G72" s="20"/>
      <c r="H72" s="25"/>
      <c r="I72" s="25"/>
      <c r="J72" s="25"/>
      <c r="K72" s="14"/>
      <c r="L72" s="14"/>
      <c r="M72" s="15"/>
      <c r="N72" s="26"/>
      <c r="O72" s="26"/>
    </row>
    <row r="73" spans="1:15" ht="13.5">
      <c r="A73" s="19" t="s">
        <v>129</v>
      </c>
      <c r="B73" s="19"/>
      <c r="C73" s="19"/>
      <c r="D73" s="11"/>
      <c r="E73" s="11"/>
      <c r="F73" s="11"/>
      <c r="G73" s="13">
        <f>AVERAGE(G3:G54,G59:G69)</f>
        <v>5.491836734693877</v>
      </c>
      <c r="H73" s="14">
        <f>AVERAGE(H3:H54,H59:H69)</f>
        <v>5.534883720930233</v>
      </c>
      <c r="I73" s="14">
        <f>AVERAGE(I3:I54,I59:I69)</f>
        <v>4.131701333333334</v>
      </c>
      <c r="J73" s="14"/>
      <c r="K73" s="14">
        <f>AVERAGE(K3:K54,K59:K69)</f>
        <v>3.9722283040935675</v>
      </c>
      <c r="L73" s="14"/>
      <c r="M73" s="15">
        <f>AVERAGE(M3:M54,M59:M69)</f>
        <v>3.7174133918128653</v>
      </c>
      <c r="N73" s="15">
        <f>AVERAGE(N3:N54,N59:N69)</f>
        <v>6</v>
      </c>
      <c r="O73" s="15">
        <f>AVERAGE(O3:O54,O59:O69)</f>
        <v>4.153786725146198</v>
      </c>
    </row>
    <row r="74" spans="1:15" ht="13.5">
      <c r="A74" s="19" t="s">
        <v>125</v>
      </c>
      <c r="B74" s="19"/>
      <c r="C74" s="19"/>
      <c r="D74" s="11"/>
      <c r="E74" s="11"/>
      <c r="F74" s="11"/>
      <c r="G74" s="20">
        <f>SUM(G3:G54,G59:G69)/G73</f>
        <v>49</v>
      </c>
      <c r="H74" s="21">
        <f>SUM(H3:H54,H59:H69)/H73</f>
        <v>43</v>
      </c>
      <c r="I74" s="21">
        <f>SUM(I3:I54,I59:I69)/I73</f>
        <v>29.999999999999996</v>
      </c>
      <c r="J74" s="21"/>
      <c r="K74" s="14">
        <f>SUM(K3:K54,K59:K69)/K73</f>
        <v>57</v>
      </c>
      <c r="L74" s="14"/>
      <c r="M74" s="15">
        <f>SUM(M3:M54,M59:M69)/M73</f>
        <v>57</v>
      </c>
      <c r="N74" s="22">
        <f>SUM(N3:N54,N59:N69)/N73</f>
        <v>23</v>
      </c>
      <c r="O74" s="22">
        <f>SUM(O3:O54,O59:O69)/O73</f>
        <v>56.99999999999999</v>
      </c>
    </row>
  </sheetData>
  <sheetProtection selectLockedCells="1" selectUnlockedCells="1"/>
  <conditionalFormatting sqref="O3 O56:O57">
    <cfRule type="cellIs" priority="1" dxfId="0" operator="lessThan" stopIfTrue="1">
      <formula>5</formula>
    </cfRule>
  </conditionalFormatting>
  <conditionalFormatting sqref="M3">
    <cfRule type="cellIs" priority="2" dxfId="0" operator="lessThan" stopIfTrue="1">
      <formula>5</formula>
    </cfRule>
  </conditionalFormatting>
  <conditionalFormatting sqref="M4">
    <cfRule type="cellIs" priority="3" dxfId="0" operator="lessThan" stopIfTrue="1">
      <formula>5</formula>
    </cfRule>
  </conditionalFormatting>
  <conditionalFormatting sqref="M5">
    <cfRule type="cellIs" priority="4" dxfId="0" operator="lessThan" stopIfTrue="1">
      <formula>5</formula>
    </cfRule>
  </conditionalFormatting>
  <conditionalFormatting sqref="M6">
    <cfRule type="cellIs" priority="5" dxfId="0" operator="lessThan" stopIfTrue="1">
      <formula>5</formula>
    </cfRule>
  </conditionalFormatting>
  <conditionalFormatting sqref="M7">
    <cfRule type="cellIs" priority="6" dxfId="0" operator="lessThan" stopIfTrue="1">
      <formula>5</formula>
    </cfRule>
  </conditionalFormatting>
  <conditionalFormatting sqref="M8">
    <cfRule type="cellIs" priority="7" dxfId="0" operator="lessThan" stopIfTrue="1">
      <formula>5</formula>
    </cfRule>
  </conditionalFormatting>
  <conditionalFormatting sqref="M9">
    <cfRule type="cellIs" priority="8" dxfId="0" operator="lessThan" stopIfTrue="1">
      <formula>5</formula>
    </cfRule>
  </conditionalFormatting>
  <conditionalFormatting sqref="M10">
    <cfRule type="cellIs" priority="9" dxfId="0" operator="lessThan" stopIfTrue="1">
      <formula>5</formula>
    </cfRule>
  </conditionalFormatting>
  <conditionalFormatting sqref="M11">
    <cfRule type="cellIs" priority="10" dxfId="0" operator="lessThan" stopIfTrue="1">
      <formula>5</formula>
    </cfRule>
  </conditionalFormatting>
  <conditionalFormatting sqref="M12">
    <cfRule type="cellIs" priority="11" dxfId="0" operator="lessThan" stopIfTrue="1">
      <formula>5</formula>
    </cfRule>
  </conditionalFormatting>
  <conditionalFormatting sqref="M13">
    <cfRule type="cellIs" priority="12" dxfId="0" operator="lessThan" stopIfTrue="1">
      <formula>5</formula>
    </cfRule>
  </conditionalFormatting>
  <conditionalFormatting sqref="M14">
    <cfRule type="cellIs" priority="13" dxfId="0" operator="lessThan" stopIfTrue="1">
      <formula>5</formula>
    </cfRule>
  </conditionalFormatting>
  <conditionalFormatting sqref="M15">
    <cfRule type="cellIs" priority="14" dxfId="0" operator="lessThan" stopIfTrue="1">
      <formula>5</formula>
    </cfRule>
  </conditionalFormatting>
  <conditionalFormatting sqref="M16">
    <cfRule type="cellIs" priority="15" dxfId="0" operator="lessThan" stopIfTrue="1">
      <formula>5</formula>
    </cfRule>
  </conditionalFormatting>
  <conditionalFormatting sqref="M17">
    <cfRule type="cellIs" priority="16" dxfId="0" operator="lessThan" stopIfTrue="1">
      <formula>5</formula>
    </cfRule>
  </conditionalFormatting>
  <conditionalFormatting sqref="M18">
    <cfRule type="cellIs" priority="17" dxfId="0" operator="lessThan" stopIfTrue="1">
      <formula>5</formula>
    </cfRule>
  </conditionalFormatting>
  <conditionalFormatting sqref="M19">
    <cfRule type="cellIs" priority="18" dxfId="0" operator="lessThan" stopIfTrue="1">
      <formula>5</formula>
    </cfRule>
  </conditionalFormatting>
  <conditionalFormatting sqref="M20">
    <cfRule type="cellIs" priority="19" dxfId="0" operator="lessThan" stopIfTrue="1">
      <formula>5</formula>
    </cfRule>
  </conditionalFormatting>
  <conditionalFormatting sqref="M21">
    <cfRule type="cellIs" priority="20" dxfId="0" operator="lessThan" stopIfTrue="1">
      <formula>5</formula>
    </cfRule>
  </conditionalFormatting>
  <conditionalFormatting sqref="M22">
    <cfRule type="cellIs" priority="21" dxfId="0" operator="lessThan" stopIfTrue="1">
      <formula>5</formula>
    </cfRule>
  </conditionalFormatting>
  <conditionalFormatting sqref="M23">
    <cfRule type="cellIs" priority="22" dxfId="0" operator="lessThan" stopIfTrue="1">
      <formula>5</formula>
    </cfRule>
  </conditionalFormatting>
  <conditionalFormatting sqref="M24">
    <cfRule type="cellIs" priority="23" dxfId="0" operator="lessThan" stopIfTrue="1">
      <formula>5</formula>
    </cfRule>
  </conditionalFormatting>
  <conditionalFormatting sqref="M25">
    <cfRule type="cellIs" priority="24" dxfId="0" operator="lessThan" stopIfTrue="1">
      <formula>5</formula>
    </cfRule>
  </conditionalFormatting>
  <conditionalFormatting sqref="M26">
    <cfRule type="cellIs" priority="25" dxfId="0" operator="lessThan" stopIfTrue="1">
      <formula>5</formula>
    </cfRule>
  </conditionalFormatting>
  <conditionalFormatting sqref="M27">
    <cfRule type="cellIs" priority="26" dxfId="0" operator="lessThan" stopIfTrue="1">
      <formula>5</formula>
    </cfRule>
  </conditionalFormatting>
  <conditionalFormatting sqref="M28">
    <cfRule type="cellIs" priority="27" dxfId="0" operator="lessThan" stopIfTrue="1">
      <formula>5</formula>
    </cfRule>
  </conditionalFormatting>
  <conditionalFormatting sqref="M29">
    <cfRule type="cellIs" priority="28" dxfId="0" operator="lessThan" stopIfTrue="1">
      <formula>5</formula>
    </cfRule>
  </conditionalFormatting>
  <conditionalFormatting sqref="M30">
    <cfRule type="cellIs" priority="29" dxfId="0" operator="lessThan" stopIfTrue="1">
      <formula>5</formula>
    </cfRule>
  </conditionalFormatting>
  <conditionalFormatting sqref="M31">
    <cfRule type="cellIs" priority="30" dxfId="0" operator="lessThan" stopIfTrue="1">
      <formula>5</formula>
    </cfRule>
  </conditionalFormatting>
  <conditionalFormatting sqref="M32">
    <cfRule type="cellIs" priority="31" dxfId="0" operator="lessThan" stopIfTrue="1">
      <formula>5</formula>
    </cfRule>
  </conditionalFormatting>
  <conditionalFormatting sqref="M33">
    <cfRule type="cellIs" priority="32" dxfId="0" operator="lessThan" stopIfTrue="1">
      <formula>5</formula>
    </cfRule>
  </conditionalFormatting>
  <conditionalFormatting sqref="M34">
    <cfRule type="cellIs" priority="33" dxfId="0" operator="lessThan" stopIfTrue="1">
      <formula>5</formula>
    </cfRule>
  </conditionalFormatting>
  <conditionalFormatting sqref="M35">
    <cfRule type="cellIs" priority="34" dxfId="0" operator="lessThan" stopIfTrue="1">
      <formula>5</formula>
    </cfRule>
  </conditionalFormatting>
  <conditionalFormatting sqref="M36">
    <cfRule type="cellIs" priority="35" dxfId="0" operator="lessThan" stopIfTrue="1">
      <formula>5</formula>
    </cfRule>
  </conditionalFormatting>
  <conditionalFormatting sqref="M37">
    <cfRule type="cellIs" priority="36" dxfId="0" operator="lessThan" stopIfTrue="1">
      <formula>5</formula>
    </cfRule>
  </conditionalFormatting>
  <conditionalFormatting sqref="M38">
    <cfRule type="cellIs" priority="37" dxfId="0" operator="lessThan" stopIfTrue="1">
      <formula>5</formula>
    </cfRule>
  </conditionalFormatting>
  <conditionalFormatting sqref="M39">
    <cfRule type="cellIs" priority="38" dxfId="0" operator="lessThan" stopIfTrue="1">
      <formula>5</formula>
    </cfRule>
  </conditionalFormatting>
  <conditionalFormatting sqref="M40">
    <cfRule type="cellIs" priority="39" dxfId="0" operator="lessThan" stopIfTrue="1">
      <formula>5</formula>
    </cfRule>
  </conditionalFormatting>
  <conditionalFormatting sqref="M41">
    <cfRule type="cellIs" priority="40" dxfId="0" operator="lessThan" stopIfTrue="1">
      <formula>5</formula>
    </cfRule>
  </conditionalFormatting>
  <conditionalFormatting sqref="M42">
    <cfRule type="cellIs" priority="41" dxfId="0" operator="lessThan" stopIfTrue="1">
      <formula>5</formula>
    </cfRule>
  </conditionalFormatting>
  <conditionalFormatting sqref="M54">
    <cfRule type="cellIs" priority="42" dxfId="0" operator="lessThan" stopIfTrue="1">
      <formula>5</formula>
    </cfRule>
  </conditionalFormatting>
  <conditionalFormatting sqref="M55">
    <cfRule type="cellIs" priority="43" dxfId="0" operator="lessThan" stopIfTrue="1">
      <formula>5</formula>
    </cfRule>
  </conditionalFormatting>
  <conditionalFormatting sqref="M56">
    <cfRule type="cellIs" priority="44" dxfId="0" operator="lessThan" stopIfTrue="1">
      <formula>5</formula>
    </cfRule>
  </conditionalFormatting>
  <conditionalFormatting sqref="M57">
    <cfRule type="cellIs" priority="45" dxfId="0" operator="lessThan" stopIfTrue="1">
      <formula>5</formula>
    </cfRule>
  </conditionalFormatting>
  <conditionalFormatting sqref="M58">
    <cfRule type="cellIs" priority="46" dxfId="0" operator="lessThan" stopIfTrue="1">
      <formula>5</formula>
    </cfRule>
  </conditionalFormatting>
  <conditionalFormatting sqref="M59">
    <cfRule type="cellIs" priority="47" dxfId="0" operator="lessThan" stopIfTrue="1">
      <formula>5</formula>
    </cfRule>
  </conditionalFormatting>
  <conditionalFormatting sqref="M69">
    <cfRule type="cellIs" priority="48" dxfId="0" operator="lessThan" stopIfTrue="1">
      <formula>5</formula>
    </cfRule>
  </conditionalFormatting>
  <conditionalFormatting sqref="M70">
    <cfRule type="cellIs" priority="49" dxfId="0" operator="lessThan" stopIfTrue="1">
      <formula>5</formula>
    </cfRule>
  </conditionalFormatting>
  <conditionalFormatting sqref="M71">
    <cfRule type="cellIs" priority="50" dxfId="0" operator="lessThan" stopIfTrue="1">
      <formula>5</formula>
    </cfRule>
  </conditionalFormatting>
  <conditionalFormatting sqref="M72">
    <cfRule type="cellIs" priority="51" dxfId="0" operator="lessThan" stopIfTrue="1">
      <formula>5</formula>
    </cfRule>
  </conditionalFormatting>
  <conditionalFormatting sqref="M73">
    <cfRule type="cellIs" priority="52" dxfId="0" operator="lessThan" stopIfTrue="1">
      <formula>5</formula>
    </cfRule>
  </conditionalFormatting>
  <conditionalFormatting sqref="M74">
    <cfRule type="cellIs" priority="53" dxfId="0" operator="lessThan" stopIfTrue="1">
      <formula>5</formula>
    </cfRule>
  </conditionalFormatting>
  <conditionalFormatting sqref="M60">
    <cfRule type="cellIs" priority="54" dxfId="0" operator="lessThan" stopIfTrue="1">
      <formula>5</formula>
    </cfRule>
  </conditionalFormatting>
  <conditionalFormatting sqref="M61">
    <cfRule type="cellIs" priority="55" dxfId="0" operator="lessThan" stopIfTrue="1">
      <formula>5</formula>
    </cfRule>
  </conditionalFormatting>
  <conditionalFormatting sqref="M62">
    <cfRule type="cellIs" priority="56" dxfId="0" operator="lessThan" stopIfTrue="1">
      <formula>5</formula>
    </cfRule>
  </conditionalFormatting>
  <conditionalFormatting sqref="M63">
    <cfRule type="cellIs" priority="57" dxfId="0" operator="lessThan" stopIfTrue="1">
      <formula>5</formula>
    </cfRule>
  </conditionalFormatting>
  <conditionalFormatting sqref="M64">
    <cfRule type="cellIs" priority="58" dxfId="0" operator="lessThan" stopIfTrue="1">
      <formula>5</formula>
    </cfRule>
  </conditionalFormatting>
  <conditionalFormatting sqref="M65">
    <cfRule type="cellIs" priority="59" dxfId="0" operator="lessThan" stopIfTrue="1">
      <formula>5</formula>
    </cfRule>
  </conditionalFormatting>
  <conditionalFormatting sqref="M66">
    <cfRule type="cellIs" priority="60" dxfId="0" operator="lessThan" stopIfTrue="1">
      <formula>5</formula>
    </cfRule>
  </conditionalFormatting>
  <conditionalFormatting sqref="M67">
    <cfRule type="cellIs" priority="61" dxfId="0" operator="lessThan" stopIfTrue="1">
      <formula>5</formula>
    </cfRule>
  </conditionalFormatting>
  <conditionalFormatting sqref="M68">
    <cfRule type="cellIs" priority="62" dxfId="0" operator="lessThan" stopIfTrue="1">
      <formula>5</formula>
    </cfRule>
  </conditionalFormatting>
  <conditionalFormatting sqref="O4">
    <cfRule type="cellIs" priority="63" dxfId="0" operator="lessThan" stopIfTrue="1">
      <formula>5</formula>
    </cfRule>
  </conditionalFormatting>
  <conditionalFormatting sqref="O5">
    <cfRule type="cellIs" priority="64" dxfId="0" operator="lessThan" stopIfTrue="1">
      <formula>5</formula>
    </cfRule>
  </conditionalFormatting>
  <conditionalFormatting sqref="O6">
    <cfRule type="cellIs" priority="65" dxfId="0" operator="lessThan" stopIfTrue="1">
      <formula>5</formula>
    </cfRule>
  </conditionalFormatting>
  <conditionalFormatting sqref="O7">
    <cfRule type="cellIs" priority="66" dxfId="0" operator="lessThan" stopIfTrue="1">
      <formula>5</formula>
    </cfRule>
  </conditionalFormatting>
  <conditionalFormatting sqref="O8">
    <cfRule type="cellIs" priority="67" dxfId="0" operator="lessThan" stopIfTrue="1">
      <formula>5</formula>
    </cfRule>
  </conditionalFormatting>
  <conditionalFormatting sqref="O9">
    <cfRule type="cellIs" priority="68" dxfId="0" operator="lessThan" stopIfTrue="1">
      <formula>5</formula>
    </cfRule>
  </conditionalFormatting>
  <conditionalFormatting sqref="O10">
    <cfRule type="cellIs" priority="69" dxfId="0" operator="lessThan" stopIfTrue="1">
      <formula>5</formula>
    </cfRule>
  </conditionalFormatting>
  <conditionalFormatting sqref="O11">
    <cfRule type="cellIs" priority="70" dxfId="0" operator="lessThan" stopIfTrue="1">
      <formula>5</formula>
    </cfRule>
  </conditionalFormatting>
  <conditionalFormatting sqref="O12">
    <cfRule type="cellIs" priority="71" dxfId="0" operator="lessThan" stopIfTrue="1">
      <formula>5</formula>
    </cfRule>
  </conditionalFormatting>
  <conditionalFormatting sqref="O13">
    <cfRule type="cellIs" priority="72" dxfId="0" operator="lessThan" stopIfTrue="1">
      <formula>5</formula>
    </cfRule>
  </conditionalFormatting>
  <conditionalFormatting sqref="O14">
    <cfRule type="cellIs" priority="73" dxfId="0" operator="lessThan" stopIfTrue="1">
      <formula>5</formula>
    </cfRule>
  </conditionalFormatting>
  <conditionalFormatting sqref="O15">
    <cfRule type="cellIs" priority="74" dxfId="0" operator="lessThan" stopIfTrue="1">
      <formula>5</formula>
    </cfRule>
  </conditionalFormatting>
  <conditionalFormatting sqref="O16">
    <cfRule type="cellIs" priority="75" dxfId="0" operator="lessThan" stopIfTrue="1">
      <formula>5</formula>
    </cfRule>
  </conditionalFormatting>
  <conditionalFormatting sqref="O17">
    <cfRule type="cellIs" priority="76" dxfId="0" operator="lessThan" stopIfTrue="1">
      <formula>5</formula>
    </cfRule>
  </conditionalFormatting>
  <conditionalFormatting sqref="O18">
    <cfRule type="cellIs" priority="77" dxfId="0" operator="lessThan" stopIfTrue="1">
      <formula>5</formula>
    </cfRule>
  </conditionalFormatting>
  <conditionalFormatting sqref="O19">
    <cfRule type="cellIs" priority="78" dxfId="0" operator="lessThan" stopIfTrue="1">
      <formula>5</formula>
    </cfRule>
  </conditionalFormatting>
  <conditionalFormatting sqref="O20">
    <cfRule type="cellIs" priority="79" dxfId="0" operator="lessThan" stopIfTrue="1">
      <formula>5</formula>
    </cfRule>
  </conditionalFormatting>
  <conditionalFormatting sqref="O21">
    <cfRule type="cellIs" priority="80" dxfId="0" operator="lessThan" stopIfTrue="1">
      <formula>5</formula>
    </cfRule>
  </conditionalFormatting>
  <conditionalFormatting sqref="O22">
    <cfRule type="cellIs" priority="81" dxfId="0" operator="lessThan" stopIfTrue="1">
      <formula>5</formula>
    </cfRule>
  </conditionalFormatting>
  <conditionalFormatting sqref="O23">
    <cfRule type="cellIs" priority="82" dxfId="0" operator="lessThan" stopIfTrue="1">
      <formula>5</formula>
    </cfRule>
  </conditionalFormatting>
  <conditionalFormatting sqref="O24">
    <cfRule type="cellIs" priority="83" dxfId="0" operator="lessThan" stopIfTrue="1">
      <formula>5</formula>
    </cfRule>
  </conditionalFormatting>
  <conditionalFormatting sqref="O25">
    <cfRule type="cellIs" priority="84" dxfId="0" operator="lessThan" stopIfTrue="1">
      <formula>5</formula>
    </cfRule>
  </conditionalFormatting>
  <conditionalFormatting sqref="O26">
    <cfRule type="cellIs" priority="85" dxfId="0" operator="lessThan" stopIfTrue="1">
      <formula>5</formula>
    </cfRule>
  </conditionalFormatting>
  <conditionalFormatting sqref="O27">
    <cfRule type="cellIs" priority="86" dxfId="0" operator="lessThan" stopIfTrue="1">
      <formula>5</formula>
    </cfRule>
  </conditionalFormatting>
  <conditionalFormatting sqref="O28">
    <cfRule type="cellIs" priority="87" dxfId="0" operator="lessThan" stopIfTrue="1">
      <formula>5</formula>
    </cfRule>
  </conditionalFormatting>
  <conditionalFormatting sqref="O29">
    <cfRule type="cellIs" priority="88" dxfId="0" operator="lessThan" stopIfTrue="1">
      <formula>5</formula>
    </cfRule>
  </conditionalFormatting>
  <conditionalFormatting sqref="O30">
    <cfRule type="cellIs" priority="89" dxfId="0" operator="lessThan" stopIfTrue="1">
      <formula>5</formula>
    </cfRule>
  </conditionalFormatting>
  <conditionalFormatting sqref="O31">
    <cfRule type="cellIs" priority="90" dxfId="0" operator="lessThan" stopIfTrue="1">
      <formula>5</formula>
    </cfRule>
  </conditionalFormatting>
  <conditionalFormatting sqref="O32">
    <cfRule type="cellIs" priority="91" dxfId="0" operator="lessThan" stopIfTrue="1">
      <formula>5</formula>
    </cfRule>
  </conditionalFormatting>
  <conditionalFormatting sqref="O33">
    <cfRule type="cellIs" priority="92" dxfId="0" operator="lessThan" stopIfTrue="1">
      <formula>5</formula>
    </cfRule>
  </conditionalFormatting>
  <conditionalFormatting sqref="O34">
    <cfRule type="cellIs" priority="93" dxfId="0" operator="lessThan" stopIfTrue="1">
      <formula>5</formula>
    </cfRule>
  </conditionalFormatting>
  <conditionalFormatting sqref="O35">
    <cfRule type="cellIs" priority="94" dxfId="0" operator="lessThan" stopIfTrue="1">
      <formula>5</formula>
    </cfRule>
  </conditionalFormatting>
  <conditionalFormatting sqref="O36">
    <cfRule type="cellIs" priority="95" dxfId="0" operator="lessThan" stopIfTrue="1">
      <formula>5</formula>
    </cfRule>
  </conditionalFormatting>
  <conditionalFormatting sqref="O37">
    <cfRule type="cellIs" priority="96" dxfId="0" operator="lessThan" stopIfTrue="1">
      <formula>5</formula>
    </cfRule>
  </conditionalFormatting>
  <conditionalFormatting sqref="O38">
    <cfRule type="cellIs" priority="97" dxfId="0" operator="lessThan" stopIfTrue="1">
      <formula>5</formula>
    </cfRule>
  </conditionalFormatting>
  <conditionalFormatting sqref="O39">
    <cfRule type="cellIs" priority="98" dxfId="0" operator="lessThan" stopIfTrue="1">
      <formula>5</formula>
    </cfRule>
  </conditionalFormatting>
  <conditionalFormatting sqref="O40">
    <cfRule type="cellIs" priority="99" dxfId="0" operator="lessThan" stopIfTrue="1">
      <formula>5</formula>
    </cfRule>
  </conditionalFormatting>
  <conditionalFormatting sqref="O41">
    <cfRule type="cellIs" priority="100" dxfId="0" operator="lessThan" stopIfTrue="1">
      <formula>5</formula>
    </cfRule>
  </conditionalFormatting>
  <conditionalFormatting sqref="O42">
    <cfRule type="cellIs" priority="101" dxfId="0" operator="lessThan" stopIfTrue="1">
      <formula>5</formula>
    </cfRule>
  </conditionalFormatting>
  <conditionalFormatting sqref="O60">
    <cfRule type="cellIs" priority="102" dxfId="0" operator="lessThan" stopIfTrue="1">
      <formula>5</formula>
    </cfRule>
  </conditionalFormatting>
  <conditionalFormatting sqref="O61">
    <cfRule type="cellIs" priority="103" dxfId="0" operator="lessThan" stopIfTrue="1">
      <formula>5</formula>
    </cfRule>
  </conditionalFormatting>
  <conditionalFormatting sqref="O62">
    <cfRule type="cellIs" priority="104" dxfId="0" operator="lessThan" stopIfTrue="1">
      <formula>5</formula>
    </cfRule>
  </conditionalFormatting>
  <conditionalFormatting sqref="O63">
    <cfRule type="cellIs" priority="105" dxfId="0" operator="lessThan" stopIfTrue="1">
      <formula>5</formula>
    </cfRule>
  </conditionalFormatting>
  <conditionalFormatting sqref="O64">
    <cfRule type="cellIs" priority="106" dxfId="0" operator="lessThan" stopIfTrue="1">
      <formula>5</formula>
    </cfRule>
  </conditionalFormatting>
  <conditionalFormatting sqref="O65">
    <cfRule type="cellIs" priority="107" dxfId="0" operator="lessThan" stopIfTrue="1">
      <formula>5</formula>
    </cfRule>
  </conditionalFormatting>
  <conditionalFormatting sqref="O66">
    <cfRule type="cellIs" priority="108" dxfId="0" operator="lessThan" stopIfTrue="1">
      <formula>5</formula>
    </cfRule>
  </conditionalFormatting>
  <conditionalFormatting sqref="O67">
    <cfRule type="cellIs" priority="109" dxfId="0" operator="lessThan" stopIfTrue="1">
      <formula>5</formula>
    </cfRule>
  </conditionalFormatting>
  <conditionalFormatting sqref="O68">
    <cfRule type="cellIs" priority="110" dxfId="0" operator="lessThan" stopIfTrue="1">
      <formula>5</formula>
    </cfRule>
  </conditionalFormatting>
  <conditionalFormatting sqref="M43">
    <cfRule type="cellIs" priority="111" dxfId="0" operator="lessThan" stopIfTrue="1">
      <formula>5</formula>
    </cfRule>
  </conditionalFormatting>
  <conditionalFormatting sqref="O43">
    <cfRule type="cellIs" priority="112" dxfId="0" operator="lessThan" stopIfTrue="1">
      <formula>5</formula>
    </cfRule>
  </conditionalFormatting>
  <conditionalFormatting sqref="M44">
    <cfRule type="cellIs" priority="113" dxfId="0" operator="lessThan" stopIfTrue="1">
      <formula>5</formula>
    </cfRule>
  </conditionalFormatting>
  <conditionalFormatting sqref="O44">
    <cfRule type="cellIs" priority="114" dxfId="0" operator="lessThan" stopIfTrue="1">
      <formula>5</formula>
    </cfRule>
  </conditionalFormatting>
  <conditionalFormatting sqref="M45">
    <cfRule type="cellIs" priority="115" dxfId="0" operator="lessThan" stopIfTrue="1">
      <formula>5</formula>
    </cfRule>
  </conditionalFormatting>
  <conditionalFormatting sqref="O45">
    <cfRule type="cellIs" priority="116" dxfId="0" operator="lessThan" stopIfTrue="1">
      <formula>5</formula>
    </cfRule>
  </conditionalFormatting>
  <conditionalFormatting sqref="M46">
    <cfRule type="cellIs" priority="117" dxfId="0" operator="lessThan" stopIfTrue="1">
      <formula>5</formula>
    </cfRule>
  </conditionalFormatting>
  <conditionalFormatting sqref="O46">
    <cfRule type="cellIs" priority="118" dxfId="0" operator="lessThan" stopIfTrue="1">
      <formula>5</formula>
    </cfRule>
  </conditionalFormatting>
  <conditionalFormatting sqref="M47">
    <cfRule type="cellIs" priority="119" dxfId="0" operator="lessThan" stopIfTrue="1">
      <formula>5</formula>
    </cfRule>
  </conditionalFormatting>
  <conditionalFormatting sqref="O47">
    <cfRule type="cellIs" priority="120" dxfId="0" operator="lessThan" stopIfTrue="1">
      <formula>5</formula>
    </cfRule>
  </conditionalFormatting>
  <conditionalFormatting sqref="M48">
    <cfRule type="cellIs" priority="121" dxfId="0" operator="lessThan" stopIfTrue="1">
      <formula>5</formula>
    </cfRule>
  </conditionalFormatting>
  <conditionalFormatting sqref="O48">
    <cfRule type="cellIs" priority="122" dxfId="0" operator="lessThan" stopIfTrue="1">
      <formula>5</formula>
    </cfRule>
  </conditionalFormatting>
  <conditionalFormatting sqref="M49">
    <cfRule type="cellIs" priority="123" dxfId="0" operator="lessThan" stopIfTrue="1">
      <formula>5</formula>
    </cfRule>
  </conditionalFormatting>
  <conditionalFormatting sqref="O49">
    <cfRule type="cellIs" priority="124" dxfId="0" operator="lessThan" stopIfTrue="1">
      <formula>5</formula>
    </cfRule>
  </conditionalFormatting>
  <conditionalFormatting sqref="M50">
    <cfRule type="cellIs" priority="125" dxfId="0" operator="lessThan" stopIfTrue="1">
      <formula>5</formula>
    </cfRule>
  </conditionalFormatting>
  <conditionalFormatting sqref="O50">
    <cfRule type="cellIs" priority="126" dxfId="0" operator="lessThan" stopIfTrue="1">
      <formula>5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Diniz</dc:creator>
  <cp:keywords/>
  <dc:description/>
  <cp:lastModifiedBy/>
  <dcterms:created xsi:type="dcterms:W3CDTF">2009-10-07T09:50:45Z</dcterms:created>
  <dcterms:modified xsi:type="dcterms:W3CDTF">2015-01-19T09:05:58Z</dcterms:modified>
  <cp:category/>
  <cp:version/>
  <cp:contentType/>
  <cp:contentStatus/>
  <cp:revision>327</cp:revision>
</cp:coreProperties>
</file>