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72" activeTab="0"/>
  </bookViews>
  <sheets>
    <sheet name="Notas" sheetId="1" r:id="rId1"/>
    <sheet name="Prolog" sheetId="2" r:id="rId2"/>
    <sheet name="Lisp" sheetId="3" r:id="rId3"/>
    <sheet name="Java" sheetId="4" r:id="rId4"/>
  </sheets>
  <definedNames/>
  <calcPr fullCalcOnLoad="1"/>
</workbook>
</file>

<file path=xl/sharedStrings.xml><?xml version="1.0" encoding="utf-8"?>
<sst xmlns="http://schemas.openxmlformats.org/spreadsheetml/2006/main" count="335" uniqueCount="135">
  <si>
    <t>RA</t>
  </si>
  <si>
    <t>Nome</t>
  </si>
  <si>
    <t>NF</t>
  </si>
  <si>
    <t>NE</t>
  </si>
  <si>
    <t>NA</t>
  </si>
  <si>
    <t>PE</t>
  </si>
  <si>
    <t>PE1</t>
  </si>
  <si>
    <t>PE2</t>
  </si>
  <si>
    <t>PE3</t>
  </si>
  <si>
    <t>PP</t>
  </si>
  <si>
    <t>PP1</t>
  </si>
  <si>
    <t>PP2</t>
  </si>
  <si>
    <t>PP3</t>
  </si>
  <si>
    <t xml:space="preserve">Fábio Luiz Usberti                      </t>
  </si>
  <si>
    <t xml:space="preserve">Haraldo Sergio Albergaria Pereira Filho </t>
  </si>
  <si>
    <t xml:space="preserve">Bruno Sousa Martin                      </t>
  </si>
  <si>
    <t xml:space="preserve">Daniele Rodrigues dos Santos            </t>
  </si>
  <si>
    <t xml:space="preserve">Márcio Fernando Mendonça                </t>
  </si>
  <si>
    <t xml:space="preserve">Leandro Prearo Millan                   </t>
  </si>
  <si>
    <t xml:space="preserve">Felipe Rocha Borelli                    </t>
  </si>
  <si>
    <t xml:space="preserve">Glenda Borges Madeira                   </t>
  </si>
  <si>
    <t xml:space="preserve">Isabela Liberatoscioli de Carvalho      </t>
  </si>
  <si>
    <t xml:space="preserve">Gabriel Silva Patriarca                 </t>
  </si>
  <si>
    <t xml:space="preserve">Jônatas Botelho da Silva                </t>
  </si>
  <si>
    <t xml:space="preserve">Luís Gustavo Pessoa de Sales            </t>
  </si>
  <si>
    <t xml:space="preserve">Vitor de Lima                           </t>
  </si>
  <si>
    <t xml:space="preserve">Cleber Pereira Picolo                   </t>
  </si>
  <si>
    <t xml:space="preserve">Clênio da Silva Brandão                 </t>
  </si>
  <si>
    <t xml:space="preserve">Diego Luiz Mattiello Mendonça           </t>
  </si>
  <si>
    <t xml:space="preserve">Hermes Wendel Saruhashi                 </t>
  </si>
  <si>
    <t xml:space="preserve">João Pedro Ferraresso Perondini         </t>
  </si>
  <si>
    <t xml:space="preserve">Alex Oliveira Cremonezi                 </t>
  </si>
  <si>
    <t xml:space="preserve">André Mauricio Sapaterro                </t>
  </si>
  <si>
    <t xml:space="preserve">Bruno Marques Beraldo                   </t>
  </si>
  <si>
    <t xml:space="preserve">Caio Henrique Bos Loureiro              </t>
  </si>
  <si>
    <t xml:space="preserve">Caroline Castello Letizio               </t>
  </si>
  <si>
    <t xml:space="preserve">Daniel Lima Barros                      </t>
  </si>
  <si>
    <t xml:space="preserve">Daniele Tiono Ivasse                    </t>
  </si>
  <si>
    <t xml:space="preserve">Dheinny Vinnycius Marques               </t>
  </si>
  <si>
    <t xml:space="preserve">Edy Yukio Watanabe                      </t>
  </si>
  <si>
    <t xml:space="preserve">Everton de Melo Faleiros                </t>
  </si>
  <si>
    <t xml:space="preserve">Felipe Andrade Holanda                  </t>
  </si>
  <si>
    <t xml:space="preserve">Fernando Ferreira Diaz                  </t>
  </si>
  <si>
    <t xml:space="preserve">Fernando Rafael Ferreira                </t>
  </si>
  <si>
    <t xml:space="preserve">Gabriel Martins Dias                    </t>
  </si>
  <si>
    <t xml:space="preserve">Guilherme Isidoro                       </t>
  </si>
  <si>
    <t xml:space="preserve">Gustavo Rodrigues Galvão                </t>
  </si>
  <si>
    <t xml:space="preserve">Henrique Nakashima                      </t>
  </si>
  <si>
    <t xml:space="preserve">Hugo Reidi Kato                         </t>
  </si>
  <si>
    <t xml:space="preserve">Igor Menezes Soares                     </t>
  </si>
  <si>
    <t xml:space="preserve">João Paulo Pereira Zanetti              </t>
  </si>
  <si>
    <t xml:space="preserve">Lucas Anibal Tanure Alves               </t>
  </si>
  <si>
    <t xml:space="preserve">Lucas Antonio Monezi                    </t>
  </si>
  <si>
    <t xml:space="preserve">Marcos Takehide Watanabe                </t>
  </si>
  <si>
    <t xml:space="preserve">Paula Ferlini Galvão                    </t>
  </si>
  <si>
    <t xml:space="preserve">Pedro Henrique del Bianco Hokama        </t>
  </si>
  <si>
    <t xml:space="preserve">Priscila do Nascimento Biller           </t>
  </si>
  <si>
    <t xml:space="preserve">Rafael Lima Curi                        </t>
  </si>
  <si>
    <t xml:space="preserve">Rafael Valerio Gonçalves                </t>
  </si>
  <si>
    <t xml:space="preserve">Renata Ghisloti Duarte de Souza         </t>
  </si>
  <si>
    <t xml:space="preserve">Renato Vicari Mesa                      </t>
  </si>
  <si>
    <t xml:space="preserve">Rogério Haruo Adachi                    </t>
  </si>
  <si>
    <t xml:space="preserve">Rudolf Keller                           </t>
  </si>
  <si>
    <t xml:space="preserve">Thiago Vallin Spina                     </t>
  </si>
  <si>
    <t xml:space="preserve">Tiago de Andrade Serafim                </t>
  </si>
  <si>
    <t xml:space="preserve">Tiago Pedroso da Cruz de Andrade        </t>
  </si>
  <si>
    <t xml:space="preserve">Vitor Massaru Iha                       </t>
  </si>
  <si>
    <t xml:space="preserve">Celso Andre Locatelli de Almeida        </t>
  </si>
  <si>
    <t>Média</t>
  </si>
  <si>
    <t>Total</t>
  </si>
  <si>
    <t>Num. Alunos</t>
  </si>
  <si>
    <t>Camp01</t>
  </si>
  <si>
    <t>Camp02</t>
  </si>
  <si>
    <t>Camp03</t>
  </si>
  <si>
    <t>Camp04</t>
  </si>
  <si>
    <t>Camp05</t>
  </si>
  <si>
    <t>Camp06</t>
  </si>
  <si>
    <t>Camp07</t>
  </si>
  <si>
    <t>Camp08</t>
  </si>
  <si>
    <t>Camp09</t>
  </si>
  <si>
    <t>Camp10</t>
  </si>
  <si>
    <t>Nota Bruta</t>
  </si>
  <si>
    <t>Atraso</t>
  </si>
  <si>
    <t>Nota Líquida</t>
  </si>
  <si>
    <t>ra001667</t>
  </si>
  <si>
    <t>ra003059</t>
  </si>
  <si>
    <t>ra019406</t>
  </si>
  <si>
    <t>ra023928</t>
  </si>
  <si>
    <t>ra036486</t>
  </si>
  <si>
    <t>ra042680</t>
  </si>
  <si>
    <t>ra042683</t>
  </si>
  <si>
    <t>ra042989</t>
  </si>
  <si>
    <t>ra044029</t>
  </si>
  <si>
    <t>ra058985</t>
  </si>
  <si>
    <t>ra059373</t>
  </si>
  <si>
    <t>ra059451</t>
  </si>
  <si>
    <t>ra059664</t>
  </si>
  <si>
    <t>ra059914</t>
  </si>
  <si>
    <t>ra059988</t>
  </si>
  <si>
    <t>ra060127</t>
  </si>
  <si>
    <t>ra060319</t>
  </si>
  <si>
    <t>ra060603</t>
  </si>
  <si>
    <t>ra060808</t>
  </si>
  <si>
    <t>ra060836</t>
  </si>
  <si>
    <t>ra061003</t>
  </si>
  <si>
    <t>ra061242</t>
  </si>
  <si>
    <t>ra061355</t>
  </si>
  <si>
    <t>ra061433</t>
  </si>
  <si>
    <t>ra061473</t>
  </si>
  <si>
    <t>ra061508</t>
  </si>
  <si>
    <t>ra061730</t>
  </si>
  <si>
    <t>ra063536</t>
  </si>
  <si>
    <t>ra063658</t>
  </si>
  <si>
    <t>ra063728</t>
  </si>
  <si>
    <t>ra063848</t>
  </si>
  <si>
    <t>ra063913</t>
  </si>
  <si>
    <t>ra064059</t>
  </si>
  <si>
    <t>ra064113</t>
  </si>
  <si>
    <t>ra064326</t>
  </si>
  <si>
    <t>ra064365</t>
  </si>
  <si>
    <t>ra064761</t>
  </si>
  <si>
    <t>ra064791</t>
  </si>
  <si>
    <t>ra064812</t>
  </si>
  <si>
    <t>ra065026</t>
  </si>
  <si>
    <t>ra992711</t>
  </si>
  <si>
    <t>Máximo</t>
  </si>
  <si>
    <t>Mínimo</t>
  </si>
  <si>
    <t>Erros</t>
  </si>
  <si>
    <t>Time Over</t>
  </si>
  <si>
    <t>OK</t>
  </si>
  <si>
    <t>% OK</t>
  </si>
  <si>
    <t>Soma Movs.</t>
  </si>
  <si>
    <t>Pontos</t>
  </si>
  <si>
    <t>Entrega</t>
  </si>
  <si>
    <t>Limite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</si>
</sst>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00000"/>
    <numFmt numFmtId="166" formatCode="0.00"/>
    <numFmt numFmtId="167" formatCode="0.00%"/>
    <numFmt numFmtId="168" formatCode="DD/MM/YY\ HH:MM"/>
  </numFmts>
  <fonts count="2">
    <font>
      <sz val="10"/>
      <name val="Arial"/>
      <family val="2"/>
    </font>
    <font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2" borderId="1" applyNumberFormat="0" applyAlignment="0" applyProtection="0"/>
  </cellStyleXfs>
  <cellXfs count="17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1" xfId="0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4" fontId="0" fillId="2" borderId="1" xfId="0" applyFill="1" applyBorder="1" applyAlignment="1">
      <alignment/>
    </xf>
    <xf numFmtId="165" fontId="0" fillId="2" borderId="1" xfId="0" applyNumberFormat="1" applyFill="1" applyBorder="1" applyAlignment="1">
      <alignment/>
    </xf>
    <xf numFmtId="164" fontId="0" fillId="2" borderId="1" xfId="0" applyNumberFormat="1" applyFill="1" applyBorder="1" applyAlignment="1">
      <alignment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4" fontId="0" fillId="0" borderId="1" xfId="0" applyNumberFormat="1" applyBorder="1" applyAlignment="1">
      <alignment/>
    </xf>
    <xf numFmtId="164" fontId="1" fillId="0" borderId="1" xfId="0" applyNumberFormat="1" applyFont="1" applyBorder="1" applyAlignment="1">
      <alignment/>
    </xf>
    <xf numFmtId="164" fontId="0" fillId="2" borderId="1" xfId="20" applyNumberFormat="1" applyFont="1" applyAlignment="1" applyProtection="1">
      <alignment/>
      <protection/>
    </xf>
    <xf numFmtId="166" fontId="0" fillId="0" borderId="1" xfId="0" applyNumberFormat="1" applyBorder="1" applyAlignment="1">
      <alignment/>
    </xf>
    <xf numFmtId="164" fontId="0" fillId="0" borderId="0" xfId="0" applyAlignment="1">
      <alignment horizontal="center"/>
    </xf>
    <xf numFmtId="167" fontId="0" fillId="2" borderId="1" xfId="0" applyNumberFormat="1" applyFill="1" applyBorder="1" applyAlignment="1">
      <alignment/>
    </xf>
    <xf numFmtId="167" fontId="0" fillId="0" borderId="1" xfId="0" applyNumberFormat="1" applyBorder="1" applyAlignment="1">
      <alignment/>
    </xf>
    <xf numFmtId="168" fontId="0" fillId="0" borderId="0" xfId="0" applyNumberForma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marelo" xfId="20"/>
  </cellStyles>
  <dxfs count="1">
    <dxf>
      <fill>
        <patternFill patternType="solid">
          <fgColor rgb="FFFFFFCC"/>
          <bgColor rgb="FFFFFF99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workbookViewId="0" topLeftCell="A1">
      <selection activeCell="D55" sqref="D55"/>
    </sheetView>
  </sheetViews>
  <sheetFormatPr defaultColWidth="12.57421875" defaultRowHeight="12.75"/>
  <cols>
    <col min="1" max="1" width="9.00390625" style="0" customWidth="1"/>
    <col min="2" max="2" width="0" style="1" hidden="1" customWidth="1"/>
    <col min="3" max="3" width="33.8515625" style="0" customWidth="1"/>
    <col min="4" max="14" width="6.140625" style="0" customWidth="1"/>
    <col min="15" max="16384" width="11.7109375" style="0" customWidth="1"/>
  </cols>
  <sheetData>
    <row r="1" spans="1:14" ht="11.25">
      <c r="A1" s="2" t="s">
        <v>0</v>
      </c>
      <c r="B1" s="3"/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</row>
    <row r="2" spans="1:14" ht="11.25">
      <c r="A2" s="4" t="str">
        <f aca="true" t="shared" si="0" ref="A2:A33">CONCATENATE("ra",TEXT(B2,"000000"))</f>
        <v>ra001667</v>
      </c>
      <c r="B2" s="5">
        <v>1667</v>
      </c>
      <c r="C2" s="4" t="s">
        <v>13</v>
      </c>
      <c r="D2" s="6">
        <f aca="true" t="shared" si="1" ref="D2:D33">IF(AND(F2&gt;=5,G2&gt;=5),F2,(E2+F2)/2)</f>
        <v>5.722961201851746</v>
      </c>
      <c r="E2" s="4"/>
      <c r="F2" s="6">
        <f aca="true" t="shared" si="2" ref="F2:F33">0.65*G2+0.35*K2</f>
        <v>5.722961201851746</v>
      </c>
      <c r="G2" s="6">
        <f aca="true" t="shared" si="3" ref="G2:G33">(H2+I2+J2)/3</f>
        <v>6.666666666666667</v>
      </c>
      <c r="H2" s="4">
        <v>5.5</v>
      </c>
      <c r="I2" s="4">
        <v>7.5</v>
      </c>
      <c r="J2" s="4">
        <v>7</v>
      </c>
      <c r="K2" s="6">
        <f aca="true" t="shared" si="4" ref="K2:K33">(L2+M2+N2)/3</f>
        <v>3.9703653386240347</v>
      </c>
      <c r="L2" s="4">
        <f>Prolog!AB2</f>
        <v>4.972258416742493</v>
      </c>
      <c r="M2" s="4">
        <f>Lisp!O2</f>
        <v>1.3900000000000001</v>
      </c>
      <c r="N2" s="4">
        <f>Java!N2</f>
        <v>5.5488375991296115</v>
      </c>
    </row>
    <row r="3" spans="1:14" ht="11.25">
      <c r="A3" s="7" t="str">
        <f t="shared" si="0"/>
        <v>ra003059</v>
      </c>
      <c r="B3" s="8">
        <v>3059</v>
      </c>
      <c r="C3" s="7" t="s">
        <v>14</v>
      </c>
      <c r="D3" s="9">
        <f t="shared" si="1"/>
        <v>1.3313338641188959</v>
      </c>
      <c r="E3" s="7">
        <v>0</v>
      </c>
      <c r="F3" s="9">
        <f t="shared" si="2"/>
        <v>2.6626677282377917</v>
      </c>
      <c r="G3" s="9">
        <f t="shared" si="3"/>
        <v>2.5</v>
      </c>
      <c r="H3" s="7">
        <v>4</v>
      </c>
      <c r="I3" s="7">
        <v>2</v>
      </c>
      <c r="J3" s="7">
        <v>1.5</v>
      </c>
      <c r="K3" s="9">
        <f t="shared" si="4"/>
        <v>2.9647649378222627</v>
      </c>
      <c r="L3" s="7">
        <f>Prolog!AB3</f>
        <v>6.724294813466788</v>
      </c>
      <c r="M3" s="7">
        <f>Lisp!O3</f>
        <v>2.17</v>
      </c>
      <c r="N3" s="7"/>
    </row>
    <row r="4" spans="1:14" ht="11.25">
      <c r="A4" s="4" t="str">
        <f t="shared" si="0"/>
        <v>ra008215</v>
      </c>
      <c r="B4" s="5">
        <v>8215</v>
      </c>
      <c r="C4" s="4" t="s">
        <v>15</v>
      </c>
      <c r="D4" s="6">
        <f t="shared" si="1"/>
        <v>1.0626666666666669</v>
      </c>
      <c r="E4" s="4">
        <v>1</v>
      </c>
      <c r="F4" s="6">
        <f t="shared" si="2"/>
        <v>1.1253333333333335</v>
      </c>
      <c r="G4" s="6">
        <f t="shared" si="3"/>
        <v>1.6666666666666667</v>
      </c>
      <c r="H4" s="4">
        <v>0.5</v>
      </c>
      <c r="I4" s="4">
        <v>2.5</v>
      </c>
      <c r="J4" s="4">
        <v>2</v>
      </c>
      <c r="K4" s="6">
        <f t="shared" si="4"/>
        <v>0.12000000000000001</v>
      </c>
      <c r="L4" s="4"/>
      <c r="M4" s="4">
        <f>Lisp!O4</f>
        <v>0.36000000000000004</v>
      </c>
      <c r="N4" s="4"/>
    </row>
    <row r="5" spans="1:14" ht="11.25">
      <c r="A5" s="7" t="str">
        <f t="shared" si="0"/>
        <v>ra015818</v>
      </c>
      <c r="B5" s="8">
        <v>15818</v>
      </c>
      <c r="C5" s="7" t="s">
        <v>16</v>
      </c>
      <c r="D5" s="9">
        <f t="shared" si="1"/>
        <v>1.4246399176954734</v>
      </c>
      <c r="E5" s="7">
        <v>0</v>
      </c>
      <c r="F5" s="9">
        <f t="shared" si="2"/>
        <v>2.8492798353909468</v>
      </c>
      <c r="G5" s="9">
        <f t="shared" si="3"/>
        <v>2.5</v>
      </c>
      <c r="H5" s="7">
        <v>0</v>
      </c>
      <c r="I5" s="7">
        <v>1.5</v>
      </c>
      <c r="J5" s="7">
        <v>6</v>
      </c>
      <c r="K5" s="9">
        <f t="shared" si="4"/>
        <v>3.497942386831276</v>
      </c>
      <c r="L5" s="7"/>
      <c r="M5" s="7">
        <f>Lisp!O5</f>
        <v>10</v>
      </c>
      <c r="N5" s="7">
        <f>Java!N5</f>
        <v>0.49382716049382713</v>
      </c>
    </row>
    <row r="6" spans="1:14" ht="11.25">
      <c r="A6" s="4" t="str">
        <f t="shared" si="0"/>
        <v>ra016783</v>
      </c>
      <c r="B6" s="5">
        <v>16783</v>
      </c>
      <c r="C6" s="4" t="s">
        <v>17</v>
      </c>
      <c r="D6" s="6">
        <f t="shared" si="1"/>
        <v>3.393724279835391</v>
      </c>
      <c r="E6" s="4">
        <v>3</v>
      </c>
      <c r="F6" s="6">
        <f t="shared" si="2"/>
        <v>3.787448559670782</v>
      </c>
      <c r="G6" s="6">
        <f t="shared" si="3"/>
        <v>5.5</v>
      </c>
      <c r="H6" s="4">
        <v>4.5</v>
      </c>
      <c r="I6" s="4">
        <v>4</v>
      </c>
      <c r="J6" s="4">
        <v>8</v>
      </c>
      <c r="K6" s="6">
        <f t="shared" si="4"/>
        <v>0.6069958847736626</v>
      </c>
      <c r="L6" s="4"/>
      <c r="M6" s="4">
        <f>Lisp!O6</f>
        <v>0</v>
      </c>
      <c r="N6" s="4">
        <f>Java!N6</f>
        <v>1.8209876543209877</v>
      </c>
    </row>
    <row r="7" spans="1:14" ht="11.25">
      <c r="A7" s="7" t="str">
        <f t="shared" si="0"/>
        <v>ra019406</v>
      </c>
      <c r="B7" s="8">
        <v>19406</v>
      </c>
      <c r="C7" s="7" t="s">
        <v>18</v>
      </c>
      <c r="D7" s="9">
        <f t="shared" si="1"/>
        <v>6.824437593886749</v>
      </c>
      <c r="E7" s="7"/>
      <c r="F7" s="9">
        <f t="shared" si="2"/>
        <v>6.824437593886749</v>
      </c>
      <c r="G7" s="9">
        <f t="shared" si="3"/>
        <v>6.833333333333333</v>
      </c>
      <c r="H7" s="7">
        <v>7</v>
      </c>
      <c r="I7" s="7">
        <v>7.5</v>
      </c>
      <c r="J7" s="7">
        <v>6</v>
      </c>
      <c r="K7" s="9">
        <f t="shared" si="4"/>
        <v>6.8079169349145205</v>
      </c>
      <c r="L7" s="7">
        <f>Prolog!AB7</f>
        <v>9.563239308462238</v>
      </c>
      <c r="M7" s="7">
        <f>Lisp!O7</f>
        <v>3.75</v>
      </c>
      <c r="N7" s="7">
        <f>Java!N7</f>
        <v>7.110511496281324</v>
      </c>
    </row>
    <row r="8" spans="1:14" ht="11.25">
      <c r="A8" s="4" t="str">
        <f t="shared" si="0"/>
        <v>ra023774</v>
      </c>
      <c r="B8" s="5">
        <v>23774</v>
      </c>
      <c r="C8" s="4" t="s">
        <v>19</v>
      </c>
      <c r="D8" s="6">
        <f t="shared" si="1"/>
        <v>5.741666666666667</v>
      </c>
      <c r="E8" s="4">
        <v>6.5</v>
      </c>
      <c r="F8" s="6">
        <f t="shared" si="2"/>
        <v>4.983333333333333</v>
      </c>
      <c r="G8" s="6">
        <f t="shared" si="3"/>
        <v>7.666666666666667</v>
      </c>
      <c r="H8" s="4">
        <v>9</v>
      </c>
      <c r="I8" s="4">
        <v>5.5</v>
      </c>
      <c r="J8" s="4">
        <v>8.5</v>
      </c>
      <c r="K8" s="6">
        <f t="shared" si="4"/>
        <v>0</v>
      </c>
      <c r="L8" s="4"/>
      <c r="M8" s="4"/>
      <c r="N8" s="4"/>
    </row>
    <row r="9" spans="1:14" ht="11.25">
      <c r="A9" s="7" t="str">
        <f t="shared" si="0"/>
        <v>ra023928</v>
      </c>
      <c r="B9" s="8">
        <v>23928</v>
      </c>
      <c r="C9" s="7" t="s">
        <v>20</v>
      </c>
      <c r="D9" s="9">
        <f>F9</f>
        <v>4.856260648475794</v>
      </c>
      <c r="E9" s="7"/>
      <c r="F9" s="9">
        <f t="shared" si="2"/>
        <v>4.856260648475794</v>
      </c>
      <c r="G9" s="9">
        <f t="shared" si="3"/>
        <v>4.666666666666667</v>
      </c>
      <c r="H9" s="7">
        <v>3</v>
      </c>
      <c r="I9" s="7">
        <v>2</v>
      </c>
      <c r="J9" s="7">
        <v>9</v>
      </c>
      <c r="K9" s="9">
        <f t="shared" si="4"/>
        <v>5.208363757549886</v>
      </c>
      <c r="L9" s="7">
        <f>Prolog!AB9</f>
        <v>7.538671519563239</v>
      </c>
      <c r="M9" s="7">
        <f>Lisp!O9</f>
        <v>3.7037037037037033</v>
      </c>
      <c r="N9" s="7">
        <f>Java!N9</f>
        <v>4.382716049382716</v>
      </c>
    </row>
    <row r="10" spans="1:14" ht="11.25">
      <c r="A10" s="4" t="str">
        <f t="shared" si="0"/>
        <v>ra024052</v>
      </c>
      <c r="B10" s="5">
        <v>24052</v>
      </c>
      <c r="C10" s="4" t="s">
        <v>21</v>
      </c>
      <c r="D10" s="6">
        <f t="shared" si="1"/>
        <v>3.8249166666666667</v>
      </c>
      <c r="E10" s="4">
        <v>3</v>
      </c>
      <c r="F10" s="6">
        <f t="shared" si="2"/>
        <v>4.6498333333333335</v>
      </c>
      <c r="G10" s="6">
        <f t="shared" si="3"/>
        <v>5.166666666666667</v>
      </c>
      <c r="H10" s="4">
        <v>3.5</v>
      </c>
      <c r="I10" s="4">
        <v>6</v>
      </c>
      <c r="J10" s="4">
        <v>6</v>
      </c>
      <c r="K10" s="6">
        <f t="shared" si="4"/>
        <v>3.69</v>
      </c>
      <c r="L10" s="4"/>
      <c r="M10" s="4">
        <f>Lisp!O10</f>
        <v>1.07</v>
      </c>
      <c r="N10" s="4">
        <f>Java!N10</f>
        <v>10</v>
      </c>
    </row>
    <row r="11" spans="1:14" ht="11.25">
      <c r="A11" s="7" t="str">
        <f t="shared" si="0"/>
        <v>ra032969</v>
      </c>
      <c r="B11" s="8">
        <v>32969</v>
      </c>
      <c r="C11" s="7" t="s">
        <v>22</v>
      </c>
      <c r="D11" s="10">
        <f t="shared" si="1"/>
        <v>0</v>
      </c>
      <c r="E11" s="7"/>
      <c r="F11" s="9">
        <f t="shared" si="2"/>
        <v>0</v>
      </c>
      <c r="G11" s="9">
        <f t="shared" si="3"/>
        <v>0</v>
      </c>
      <c r="H11" s="7">
        <v>0</v>
      </c>
      <c r="I11" s="7"/>
      <c r="J11" s="7"/>
      <c r="K11" s="9">
        <f t="shared" si="4"/>
        <v>0</v>
      </c>
      <c r="L11" s="7"/>
      <c r="M11" s="7"/>
      <c r="N11" s="7"/>
    </row>
    <row r="12" spans="1:14" ht="11.25">
      <c r="A12" s="4" t="str">
        <f t="shared" si="0"/>
        <v>ra033546</v>
      </c>
      <c r="B12" s="5">
        <v>33546</v>
      </c>
      <c r="C12" s="4" t="s">
        <v>23</v>
      </c>
      <c r="D12" s="6">
        <f t="shared" si="1"/>
        <v>0.27803497942386834</v>
      </c>
      <c r="E12" s="4">
        <v>0</v>
      </c>
      <c r="F12" s="6">
        <f t="shared" si="2"/>
        <v>0.5560699588477367</v>
      </c>
      <c r="G12" s="6">
        <f t="shared" si="3"/>
        <v>0.8333333333333334</v>
      </c>
      <c r="H12" s="4">
        <v>0</v>
      </c>
      <c r="I12" s="4">
        <v>1.5</v>
      </c>
      <c r="J12" s="4">
        <v>1</v>
      </c>
      <c r="K12" s="6">
        <f t="shared" si="4"/>
        <v>0.0411522633744856</v>
      </c>
      <c r="L12" s="4"/>
      <c r="M12" s="4"/>
      <c r="N12" s="4">
        <f>Java!N12</f>
        <v>0.12345679012345678</v>
      </c>
    </row>
    <row r="13" spans="1:14" ht="11.25">
      <c r="A13" s="7" t="str">
        <f t="shared" si="0"/>
        <v>ra034257</v>
      </c>
      <c r="B13" s="8">
        <v>34257</v>
      </c>
      <c r="C13" s="7" t="s">
        <v>24</v>
      </c>
      <c r="D13" s="9">
        <f t="shared" si="1"/>
        <v>0.65</v>
      </c>
      <c r="E13" s="7"/>
      <c r="F13" s="9">
        <f t="shared" si="2"/>
        <v>1.3</v>
      </c>
      <c r="G13" s="9">
        <f t="shared" si="3"/>
        <v>2</v>
      </c>
      <c r="H13" s="7">
        <v>6</v>
      </c>
      <c r="I13" s="7"/>
      <c r="J13" s="7"/>
      <c r="K13" s="9">
        <f t="shared" si="4"/>
        <v>0</v>
      </c>
      <c r="L13" s="7"/>
      <c r="M13" s="7"/>
      <c r="N13" s="7"/>
    </row>
    <row r="14" spans="1:14" ht="11.25">
      <c r="A14" s="4" t="str">
        <f t="shared" si="0"/>
        <v>ra036486</v>
      </c>
      <c r="B14" s="5">
        <v>36486</v>
      </c>
      <c r="C14" s="4" t="s">
        <v>25</v>
      </c>
      <c r="D14" s="6">
        <f t="shared" si="1"/>
        <v>9.48023692733986</v>
      </c>
      <c r="E14" s="4"/>
      <c r="F14" s="6">
        <f t="shared" si="2"/>
        <v>9.48023692733986</v>
      </c>
      <c r="G14" s="6">
        <f t="shared" si="3"/>
        <v>9.5</v>
      </c>
      <c r="H14" s="4">
        <v>9.5</v>
      </c>
      <c r="I14" s="4">
        <v>10</v>
      </c>
      <c r="J14" s="4">
        <v>9</v>
      </c>
      <c r="K14" s="6">
        <f t="shared" si="4"/>
        <v>9.443534078113883</v>
      </c>
      <c r="L14" s="4">
        <f>Prolog!AB14</f>
        <v>8.794358507734303</v>
      </c>
      <c r="M14" s="4">
        <f>Lisp!O14</f>
        <v>10</v>
      </c>
      <c r="N14" s="4">
        <f>Java!N14</f>
        <v>9.536243726607346</v>
      </c>
    </row>
    <row r="15" spans="1:14" ht="11.25">
      <c r="A15" s="7" t="str">
        <f t="shared" si="0"/>
        <v>ra042680</v>
      </c>
      <c r="B15" s="8">
        <v>42680</v>
      </c>
      <c r="C15" s="7" t="s">
        <v>26</v>
      </c>
      <c r="D15" s="9">
        <f t="shared" si="1"/>
        <v>4.853786624203822</v>
      </c>
      <c r="E15" s="7">
        <v>5</v>
      </c>
      <c r="F15" s="9">
        <f t="shared" si="2"/>
        <v>4.707573248407644</v>
      </c>
      <c r="G15" s="9">
        <f t="shared" si="3"/>
        <v>5.5</v>
      </c>
      <c r="H15" s="7">
        <v>4</v>
      </c>
      <c r="I15" s="7">
        <v>5</v>
      </c>
      <c r="J15" s="7">
        <v>7.5</v>
      </c>
      <c r="K15" s="9">
        <f t="shared" si="4"/>
        <v>3.2359235668789808</v>
      </c>
      <c r="L15" s="7">
        <f>Prolog!AB15</f>
        <v>7.547770700636942</v>
      </c>
      <c r="M15" s="7">
        <f>Lisp!O15</f>
        <v>0.5599999999999999</v>
      </c>
      <c r="N15" s="7">
        <v>1.6</v>
      </c>
    </row>
    <row r="16" spans="1:14" ht="11.25">
      <c r="A16" s="4" t="str">
        <f t="shared" si="0"/>
        <v>ra042683</v>
      </c>
      <c r="B16" s="5">
        <v>42683</v>
      </c>
      <c r="C16" s="4" t="s">
        <v>27</v>
      </c>
      <c r="D16" s="6">
        <f t="shared" si="1"/>
        <v>6.483526200276086</v>
      </c>
      <c r="E16" s="4"/>
      <c r="F16" s="6">
        <f t="shared" si="2"/>
        <v>6.483526200276086</v>
      </c>
      <c r="G16" s="6">
        <f t="shared" si="3"/>
        <v>7.666666666666667</v>
      </c>
      <c r="H16" s="4">
        <v>7.5</v>
      </c>
      <c r="I16" s="4">
        <v>9.5</v>
      </c>
      <c r="J16" s="4">
        <v>6</v>
      </c>
      <c r="K16" s="6">
        <f t="shared" si="4"/>
        <v>4.286265334122149</v>
      </c>
      <c r="L16" s="4">
        <f>Prolog!AB16</f>
        <v>7.8070973612374885</v>
      </c>
      <c r="M16" s="4">
        <f>Lisp!O16</f>
        <v>5.051698641128957</v>
      </c>
      <c r="N16" s="4">
        <f>Java!N16</f>
        <v>0</v>
      </c>
    </row>
    <row r="17" spans="1:14" ht="11.25">
      <c r="A17" s="7" t="str">
        <f t="shared" si="0"/>
        <v>ra042989</v>
      </c>
      <c r="B17" s="8">
        <v>42989</v>
      </c>
      <c r="C17" s="7" t="s">
        <v>28</v>
      </c>
      <c r="D17" s="9">
        <f t="shared" si="1"/>
        <v>1.2852176220806795</v>
      </c>
      <c r="E17" s="7"/>
      <c r="F17" s="9">
        <f t="shared" si="2"/>
        <v>2.570435244161359</v>
      </c>
      <c r="G17" s="9">
        <f t="shared" si="3"/>
        <v>2.8333333333333335</v>
      </c>
      <c r="H17" s="7">
        <v>1</v>
      </c>
      <c r="I17" s="7">
        <v>0</v>
      </c>
      <c r="J17" s="7">
        <v>7.5</v>
      </c>
      <c r="K17" s="9">
        <f t="shared" si="4"/>
        <v>2.0821959356991204</v>
      </c>
      <c r="L17" s="7">
        <f>Prolog!AB17</f>
        <v>6.246587807097361</v>
      </c>
      <c r="M17" s="7"/>
      <c r="N17" s="7"/>
    </row>
    <row r="18" spans="1:14" ht="11.25">
      <c r="A18" s="4" t="str">
        <f t="shared" si="0"/>
        <v>ra044029</v>
      </c>
      <c r="B18" s="5">
        <v>44029</v>
      </c>
      <c r="C18" s="4" t="s">
        <v>29</v>
      </c>
      <c r="D18" s="6">
        <f t="shared" si="1"/>
        <v>5.733657242111494</v>
      </c>
      <c r="E18" s="4"/>
      <c r="F18" s="6">
        <f t="shared" si="2"/>
        <v>5.733657242111494</v>
      </c>
      <c r="G18" s="6">
        <f t="shared" si="3"/>
        <v>5.166666666666667</v>
      </c>
      <c r="H18" s="4">
        <v>3</v>
      </c>
      <c r="I18" s="4">
        <v>4</v>
      </c>
      <c r="J18" s="4">
        <v>8.5</v>
      </c>
      <c r="K18" s="6">
        <f t="shared" si="4"/>
        <v>6.786639739366173</v>
      </c>
      <c r="L18" s="4">
        <f>Prolog!AB18</f>
        <v>5.705186533212011</v>
      </c>
      <c r="M18" s="4">
        <f>Lisp!O18</f>
        <v>5.051698641128957</v>
      </c>
      <c r="N18" s="4">
        <f>Java!N18</f>
        <v>9.60303404375755</v>
      </c>
    </row>
    <row r="19" spans="1:14" ht="11.25">
      <c r="A19" s="7" t="str">
        <f t="shared" si="0"/>
        <v>ra044238</v>
      </c>
      <c r="B19" s="8">
        <v>44238</v>
      </c>
      <c r="C19" s="7" t="s">
        <v>30</v>
      </c>
      <c r="D19" s="9">
        <f t="shared" si="1"/>
        <v>0</v>
      </c>
      <c r="E19" s="7"/>
      <c r="F19" s="9">
        <f t="shared" si="2"/>
        <v>0</v>
      </c>
      <c r="G19" s="9">
        <f t="shared" si="3"/>
        <v>0</v>
      </c>
      <c r="H19" s="7">
        <v>0</v>
      </c>
      <c r="I19" s="7">
        <v>0</v>
      </c>
      <c r="J19" s="7"/>
      <c r="K19" s="9">
        <f t="shared" si="4"/>
        <v>0</v>
      </c>
      <c r="L19" s="7"/>
      <c r="M19" s="7"/>
      <c r="N19" s="7"/>
    </row>
    <row r="20" spans="1:14" ht="11.25">
      <c r="A20" s="4" t="str">
        <f t="shared" si="0"/>
        <v>ra058589</v>
      </c>
      <c r="B20" s="5">
        <v>58589</v>
      </c>
      <c r="C20" s="4" t="s">
        <v>31</v>
      </c>
      <c r="D20" s="6">
        <f t="shared" si="1"/>
        <v>2.415783801125871</v>
      </c>
      <c r="E20" s="4">
        <v>2.5</v>
      </c>
      <c r="F20" s="6">
        <f t="shared" si="2"/>
        <v>2.3315676022517424</v>
      </c>
      <c r="G20" s="6">
        <f t="shared" si="3"/>
        <v>1.8666666666666665</v>
      </c>
      <c r="H20" s="4">
        <v>0</v>
      </c>
      <c r="I20" s="4">
        <v>3.6</v>
      </c>
      <c r="J20" s="4">
        <v>2</v>
      </c>
      <c r="K20" s="6">
        <f t="shared" si="4"/>
        <v>3.1949550540525977</v>
      </c>
      <c r="L20" s="4">
        <f>Prolog!AB20</f>
        <v>3.9000000000000004</v>
      </c>
      <c r="M20" s="4">
        <f>Lisp!O20</f>
        <v>5.684865162157794</v>
      </c>
      <c r="N20" s="4">
        <f>Java!N20</f>
        <v>0</v>
      </c>
    </row>
    <row r="21" spans="1:14" ht="11.25">
      <c r="A21" s="7" t="str">
        <f t="shared" si="0"/>
        <v>ra058985</v>
      </c>
      <c r="B21" s="8">
        <v>58985</v>
      </c>
      <c r="C21" s="7" t="s">
        <v>32</v>
      </c>
      <c r="D21" s="9">
        <f t="shared" si="1"/>
        <v>8.045012646841881</v>
      </c>
      <c r="E21" s="7"/>
      <c r="F21" s="9">
        <f t="shared" si="2"/>
        <v>8.045012646841881</v>
      </c>
      <c r="G21" s="9">
        <f t="shared" si="3"/>
        <v>8</v>
      </c>
      <c r="H21" s="7">
        <v>9</v>
      </c>
      <c r="I21" s="7">
        <v>8</v>
      </c>
      <c r="J21" s="7">
        <v>7</v>
      </c>
      <c r="K21" s="9">
        <f t="shared" si="4"/>
        <v>8.128607562405373</v>
      </c>
      <c r="L21" s="7">
        <f>Prolog!AB21</f>
        <v>8.116469517743404</v>
      </c>
      <c r="M21" s="7">
        <f>Lisp!O21</f>
        <v>10</v>
      </c>
      <c r="N21" s="7">
        <f>Java!N21</f>
        <v>6.269353169472717</v>
      </c>
    </row>
    <row r="22" spans="1:14" ht="11.25">
      <c r="A22" s="4" t="str">
        <f t="shared" si="0"/>
        <v>ra059373</v>
      </c>
      <c r="B22" s="5">
        <v>59373</v>
      </c>
      <c r="C22" s="4" t="s">
        <v>33</v>
      </c>
      <c r="D22" s="6">
        <f t="shared" si="1"/>
        <v>6.5716494443744065</v>
      </c>
      <c r="E22" s="4"/>
      <c r="F22" s="6">
        <f t="shared" si="2"/>
        <v>6.5716494443744065</v>
      </c>
      <c r="G22" s="6">
        <f t="shared" si="3"/>
        <v>6.5</v>
      </c>
      <c r="H22" s="4">
        <v>5.5</v>
      </c>
      <c r="I22" s="4">
        <v>8</v>
      </c>
      <c r="J22" s="4">
        <v>6</v>
      </c>
      <c r="K22" s="6">
        <f t="shared" si="4"/>
        <v>6.704712698212586</v>
      </c>
      <c r="L22" s="4">
        <f>Prolog!AB22</f>
        <v>7.711555959963603</v>
      </c>
      <c r="M22" s="4">
        <f>Lisp!O22</f>
        <v>3.611111111111111</v>
      </c>
      <c r="N22" s="4">
        <f>Java!N22</f>
        <v>8.791471023563044</v>
      </c>
    </row>
    <row r="23" spans="1:14" ht="11.25">
      <c r="A23" s="7" t="str">
        <f t="shared" si="0"/>
        <v>ra059451</v>
      </c>
      <c r="B23" s="8">
        <v>59451</v>
      </c>
      <c r="C23" s="7" t="s">
        <v>34</v>
      </c>
      <c r="D23" s="9">
        <f t="shared" si="1"/>
        <v>7.617199881588535</v>
      </c>
      <c r="E23" s="7"/>
      <c r="F23" s="9">
        <f t="shared" si="2"/>
        <v>7.617199881588535</v>
      </c>
      <c r="G23" s="9">
        <f t="shared" si="3"/>
        <v>8.333333333333334</v>
      </c>
      <c r="H23" s="7">
        <v>8</v>
      </c>
      <c r="I23" s="7">
        <v>8.5</v>
      </c>
      <c r="J23" s="7">
        <v>8.5</v>
      </c>
      <c r="K23" s="9">
        <f t="shared" si="4"/>
        <v>6.2872377569196205</v>
      </c>
      <c r="L23" s="7">
        <f>Prolog!AB23</f>
        <v>6.64695177434031</v>
      </c>
      <c r="M23" s="7">
        <f>Lisp!O23</f>
        <v>2.824074074074074</v>
      </c>
      <c r="N23" s="7">
        <f>Java!N23</f>
        <v>9.39068742234448</v>
      </c>
    </row>
    <row r="24" spans="1:14" ht="11.25">
      <c r="A24" s="4" t="str">
        <f t="shared" si="0"/>
        <v>ra059664</v>
      </c>
      <c r="B24" s="5">
        <v>59664</v>
      </c>
      <c r="C24" s="4" t="s">
        <v>35</v>
      </c>
      <c r="D24" s="6">
        <f t="shared" si="1"/>
        <v>4.323276084064554</v>
      </c>
      <c r="E24" s="4">
        <v>4</v>
      </c>
      <c r="F24" s="6">
        <f t="shared" si="2"/>
        <v>4.6465521681291095</v>
      </c>
      <c r="G24" s="6">
        <f t="shared" si="3"/>
        <v>4.333333333333333</v>
      </c>
      <c r="H24" s="4">
        <v>4.5</v>
      </c>
      <c r="I24" s="4">
        <v>2.5</v>
      </c>
      <c r="J24" s="4">
        <v>6</v>
      </c>
      <c r="K24" s="6">
        <f t="shared" si="4"/>
        <v>5.228244289892694</v>
      </c>
      <c r="L24" s="4">
        <f>Prolog!AB24</f>
        <v>6.264786169244768</v>
      </c>
      <c r="M24" s="4"/>
      <c r="N24" s="4">
        <f>Java!N24</f>
        <v>9.419946700433313</v>
      </c>
    </row>
    <row r="25" spans="1:14" ht="11.25">
      <c r="A25" s="7" t="str">
        <f t="shared" si="0"/>
        <v>ra059914</v>
      </c>
      <c r="B25" s="8">
        <v>59914</v>
      </c>
      <c r="C25" s="7" t="s">
        <v>36</v>
      </c>
      <c r="D25" s="9">
        <f t="shared" si="1"/>
        <v>6.665646675513156</v>
      </c>
      <c r="E25" s="7"/>
      <c r="F25" s="9">
        <f t="shared" si="2"/>
        <v>6.665646675513156</v>
      </c>
      <c r="G25" s="9">
        <f t="shared" si="3"/>
        <v>6.666666666666667</v>
      </c>
      <c r="H25" s="7">
        <v>4</v>
      </c>
      <c r="I25" s="7">
        <v>7.5</v>
      </c>
      <c r="J25" s="7">
        <v>8.5</v>
      </c>
      <c r="K25" s="9">
        <f t="shared" si="4"/>
        <v>6.663752406228063</v>
      </c>
      <c r="L25" s="7">
        <f>Prolog!AB25</f>
        <v>6.592356687898089</v>
      </c>
      <c r="M25" s="7">
        <f>Lisp!O25</f>
        <v>3.611111111111111</v>
      </c>
      <c r="N25" s="7">
        <f>Java!N25</f>
        <v>9.78778941967499</v>
      </c>
    </row>
    <row r="26" spans="1:14" ht="11.25">
      <c r="A26" s="4" t="str">
        <f t="shared" si="0"/>
        <v>ra059988</v>
      </c>
      <c r="B26" s="5">
        <v>59988</v>
      </c>
      <c r="C26" s="4" t="s">
        <v>37</v>
      </c>
      <c r="D26" s="6">
        <f t="shared" si="1"/>
        <v>6.117225469971158</v>
      </c>
      <c r="E26" s="4"/>
      <c r="F26" s="6">
        <f t="shared" si="2"/>
        <v>6.117225469971158</v>
      </c>
      <c r="G26" s="6">
        <f t="shared" si="3"/>
        <v>6.833333333333333</v>
      </c>
      <c r="H26" s="4">
        <v>4</v>
      </c>
      <c r="I26" s="4">
        <v>7.5</v>
      </c>
      <c r="J26" s="4">
        <v>9</v>
      </c>
      <c r="K26" s="6">
        <f t="shared" si="4"/>
        <v>4.787310866584261</v>
      </c>
      <c r="L26" s="4">
        <f>Prolog!AB26</f>
        <v>5.204731574158326</v>
      </c>
      <c r="M26" s="4">
        <f>Lisp!O26</f>
        <v>0.1</v>
      </c>
      <c r="N26" s="4">
        <f>Java!N26</f>
        <v>9.057201025594459</v>
      </c>
    </row>
    <row r="27" spans="1:14" ht="11.25">
      <c r="A27" s="7" t="str">
        <f t="shared" si="0"/>
        <v>ra060127</v>
      </c>
      <c r="B27" s="8">
        <v>60127</v>
      </c>
      <c r="C27" s="7" t="s">
        <v>38</v>
      </c>
      <c r="D27" s="9">
        <f t="shared" si="1"/>
        <v>8.036259592513968</v>
      </c>
      <c r="E27" s="7"/>
      <c r="F27" s="9">
        <f t="shared" si="2"/>
        <v>8.036259592513968</v>
      </c>
      <c r="G27" s="9">
        <f t="shared" si="3"/>
        <v>7.5</v>
      </c>
      <c r="H27" s="7">
        <v>5</v>
      </c>
      <c r="I27" s="7">
        <v>8.5</v>
      </c>
      <c r="J27" s="7">
        <v>9</v>
      </c>
      <c r="K27" s="9">
        <f t="shared" si="4"/>
        <v>9.032170264325622</v>
      </c>
      <c r="L27" s="7">
        <f>Prolog!AB27</f>
        <v>7.656960873521383</v>
      </c>
      <c r="M27" s="7">
        <f>Lisp!O27</f>
        <v>10</v>
      </c>
      <c r="N27" s="7">
        <f>Java!N27</f>
        <v>9.43954991945548</v>
      </c>
    </row>
    <row r="28" spans="1:14" ht="11.25">
      <c r="A28" s="4" t="str">
        <f t="shared" si="0"/>
        <v>ra060319</v>
      </c>
      <c r="B28" s="5">
        <v>60319</v>
      </c>
      <c r="C28" s="4" t="s">
        <v>39</v>
      </c>
      <c r="D28" s="6">
        <f t="shared" si="1"/>
        <v>6.660591167972939</v>
      </c>
      <c r="E28" s="4"/>
      <c r="F28" s="6">
        <f t="shared" si="2"/>
        <v>6.660591167972939</v>
      </c>
      <c r="G28" s="6">
        <f t="shared" si="3"/>
        <v>7.5</v>
      </c>
      <c r="H28" s="4">
        <v>6</v>
      </c>
      <c r="I28" s="4">
        <v>9</v>
      </c>
      <c r="J28" s="4">
        <v>7.5</v>
      </c>
      <c r="K28" s="6">
        <f t="shared" si="4"/>
        <v>5.1016890513512525</v>
      </c>
      <c r="L28" s="4">
        <f>Prolog!AB28</f>
        <v>6.273885350318471</v>
      </c>
      <c r="M28" s="4"/>
      <c r="N28" s="4">
        <f>Java!N28</f>
        <v>9.031181803735286</v>
      </c>
    </row>
    <row r="29" spans="1:14" ht="11.25">
      <c r="A29" s="7" t="str">
        <f t="shared" si="0"/>
        <v>ra060486</v>
      </c>
      <c r="B29" s="8">
        <v>60486</v>
      </c>
      <c r="C29" s="7" t="s">
        <v>40</v>
      </c>
      <c r="D29" s="9">
        <f t="shared" si="1"/>
        <v>5.78478724355467</v>
      </c>
      <c r="E29" s="7"/>
      <c r="F29" s="9">
        <f t="shared" si="2"/>
        <v>5.78478724355467</v>
      </c>
      <c r="G29" s="9">
        <f t="shared" si="3"/>
        <v>7.166666666666667</v>
      </c>
      <c r="H29" s="7">
        <v>7</v>
      </c>
      <c r="I29" s="7">
        <v>6.5</v>
      </c>
      <c r="J29" s="7">
        <v>8</v>
      </c>
      <c r="K29" s="9">
        <f t="shared" si="4"/>
        <v>3.2184397434895327</v>
      </c>
      <c r="L29" s="7"/>
      <c r="M29" s="7"/>
      <c r="N29" s="7">
        <f>Java!N29</f>
        <v>9.655319230468598</v>
      </c>
    </row>
    <row r="30" spans="1:14" ht="11.25">
      <c r="A30" s="4" t="str">
        <f t="shared" si="0"/>
        <v>ra060603</v>
      </c>
      <c r="B30" s="5">
        <v>60603</v>
      </c>
      <c r="C30" s="4" t="s">
        <v>41</v>
      </c>
      <c r="D30" s="6">
        <f t="shared" si="1"/>
        <v>8.808013518712322</v>
      </c>
      <c r="E30" s="4"/>
      <c r="F30" s="6">
        <f t="shared" si="2"/>
        <v>8.808013518712322</v>
      </c>
      <c r="G30" s="6">
        <f t="shared" si="3"/>
        <v>8.166666666666666</v>
      </c>
      <c r="H30" s="4">
        <v>8.5</v>
      </c>
      <c r="I30" s="4">
        <v>8</v>
      </c>
      <c r="J30" s="4">
        <v>8</v>
      </c>
      <c r="K30" s="6">
        <f t="shared" si="4"/>
        <v>9.999086243939965</v>
      </c>
      <c r="L30" s="4">
        <f>Prolog!AB30</f>
        <v>10</v>
      </c>
      <c r="M30" s="4">
        <f>Lisp!O30</f>
        <v>10</v>
      </c>
      <c r="N30" s="4">
        <f>Java!N30</f>
        <v>9.997258731819894</v>
      </c>
    </row>
    <row r="31" spans="1:14" ht="11.25">
      <c r="A31" s="7" t="str">
        <f t="shared" si="0"/>
        <v>ra060808</v>
      </c>
      <c r="B31" s="8">
        <v>60808</v>
      </c>
      <c r="C31" s="7" t="s">
        <v>42</v>
      </c>
      <c r="D31" s="9">
        <f t="shared" si="1"/>
        <v>3.474787685774947</v>
      </c>
      <c r="E31" s="7">
        <v>3</v>
      </c>
      <c r="F31" s="9">
        <f t="shared" si="2"/>
        <v>3.949575371549894</v>
      </c>
      <c r="G31" s="9">
        <f t="shared" si="3"/>
        <v>5</v>
      </c>
      <c r="H31" s="7">
        <v>4</v>
      </c>
      <c r="I31" s="7">
        <v>3.5</v>
      </c>
      <c r="J31" s="7">
        <v>7.5</v>
      </c>
      <c r="K31" s="9">
        <f t="shared" si="4"/>
        <v>1.9987867758568394</v>
      </c>
      <c r="L31" s="7">
        <f>Prolog!AB31</f>
        <v>5.996360327570518</v>
      </c>
      <c r="M31" s="7">
        <f>Lisp!O31</f>
        <v>0</v>
      </c>
      <c r="N31" s="7">
        <f>Java!N31</f>
        <v>0</v>
      </c>
    </row>
    <row r="32" spans="1:14" ht="11.25">
      <c r="A32" s="4" t="str">
        <f t="shared" si="0"/>
        <v>ra060836</v>
      </c>
      <c r="B32" s="5">
        <v>60836</v>
      </c>
      <c r="C32" s="4" t="s">
        <v>43</v>
      </c>
      <c r="D32" s="6">
        <f t="shared" si="1"/>
        <v>8.819454280452867</v>
      </c>
      <c r="E32" s="4"/>
      <c r="F32" s="6">
        <f t="shared" si="2"/>
        <v>8.819454280452867</v>
      </c>
      <c r="G32" s="6">
        <f t="shared" si="3"/>
        <v>8.666666666666666</v>
      </c>
      <c r="H32" s="4">
        <v>8.5</v>
      </c>
      <c r="I32" s="4">
        <v>9.5</v>
      </c>
      <c r="J32" s="4">
        <v>8</v>
      </c>
      <c r="K32" s="6">
        <f t="shared" si="4"/>
        <v>9.103202706055809</v>
      </c>
      <c r="L32" s="4">
        <f>Prolog!AB32</f>
        <v>7.383120109190173</v>
      </c>
      <c r="M32" s="4">
        <f>Lisp!O32</f>
        <v>10</v>
      </c>
      <c r="N32" s="4">
        <f>Java!N32</f>
        <v>9.926488008977252</v>
      </c>
    </row>
    <row r="33" spans="1:14" ht="11.25">
      <c r="A33" s="7" t="str">
        <f t="shared" si="0"/>
        <v>ra061003</v>
      </c>
      <c r="B33" s="8">
        <v>61003</v>
      </c>
      <c r="C33" s="7" t="s">
        <v>44</v>
      </c>
      <c r="D33" s="9">
        <f t="shared" si="1"/>
        <v>8.914570668851157</v>
      </c>
      <c r="E33" s="7"/>
      <c r="F33" s="9">
        <f t="shared" si="2"/>
        <v>8.914570668851157</v>
      </c>
      <c r="G33" s="9">
        <f t="shared" si="3"/>
        <v>8.833333333333334</v>
      </c>
      <c r="H33" s="7">
        <v>9</v>
      </c>
      <c r="I33" s="7">
        <v>8.5</v>
      </c>
      <c r="J33" s="7">
        <v>9</v>
      </c>
      <c r="K33" s="9">
        <f t="shared" si="4"/>
        <v>9.0654400062414</v>
      </c>
      <c r="L33" s="7">
        <f>Prolog!AB33</f>
        <v>7.7024567788899</v>
      </c>
      <c r="M33" s="7">
        <f>Lisp!O33</f>
        <v>10</v>
      </c>
      <c r="N33" s="7">
        <f>Java!N33</f>
        <v>9.493863239834297</v>
      </c>
    </row>
    <row r="34" spans="1:14" ht="11.25">
      <c r="A34" s="4" t="str">
        <f aca="true" t="shared" si="5" ref="A34:A56">CONCATENATE("ra",TEXT(B34,"000000"))</f>
        <v>ra061242</v>
      </c>
      <c r="B34" s="5">
        <v>61242</v>
      </c>
      <c r="C34" s="4" t="s">
        <v>45</v>
      </c>
      <c r="D34" s="6">
        <f aca="true" t="shared" si="6" ref="D34:D56">IF(AND(F34&gt;=5,G34&gt;=5),F34,(E34+F34)/2)</f>
        <v>7.821401254503588</v>
      </c>
      <c r="E34" s="4"/>
      <c r="F34" s="6">
        <f aca="true" t="shared" si="7" ref="F34:F56">0.65*G34+0.35*K34</f>
        <v>7.821401254503588</v>
      </c>
      <c r="G34" s="6">
        <f aca="true" t="shared" si="8" ref="G34:G56">(H34+I34+J34)/3</f>
        <v>8</v>
      </c>
      <c r="H34" s="4">
        <v>6.5</v>
      </c>
      <c r="I34" s="4">
        <v>9.5</v>
      </c>
      <c r="J34" s="4">
        <v>8</v>
      </c>
      <c r="K34" s="6">
        <f aca="true" t="shared" si="9" ref="K34:K56">(L34+M34+N34)/3</f>
        <v>7.4897178700102485</v>
      </c>
      <c r="L34" s="4">
        <f>Prolog!AB34</f>
        <v>7.660659690627844</v>
      </c>
      <c r="M34" s="4">
        <f>Lisp!O34</f>
        <v>5.9544403863860005</v>
      </c>
      <c r="N34" s="4">
        <f>Java!N34</f>
        <v>8.854053533016899</v>
      </c>
    </row>
    <row r="35" spans="1:14" ht="11.25">
      <c r="A35" s="7" t="str">
        <f t="shared" si="5"/>
        <v>ra061355</v>
      </c>
      <c r="B35" s="8">
        <v>61355</v>
      </c>
      <c r="C35" s="7" t="s">
        <v>46</v>
      </c>
      <c r="D35" s="9">
        <f t="shared" si="6"/>
        <v>9.277202198188043</v>
      </c>
      <c r="E35" s="7"/>
      <c r="F35" s="9">
        <f t="shared" si="7"/>
        <v>9.277202198188043</v>
      </c>
      <c r="G35" s="9">
        <f t="shared" si="8"/>
        <v>9</v>
      </c>
      <c r="H35" s="7">
        <v>10</v>
      </c>
      <c r="I35" s="7">
        <v>8.5</v>
      </c>
      <c r="J35" s="7">
        <v>8.5</v>
      </c>
      <c r="K35" s="9">
        <f t="shared" si="9"/>
        <v>9.792006280537263</v>
      </c>
      <c r="L35" s="7">
        <f>Prolog!AB35</f>
        <v>9.949954504094631</v>
      </c>
      <c r="M35" s="7">
        <f>Lisp!O35</f>
        <v>10</v>
      </c>
      <c r="N35" s="7">
        <f>Java!N35</f>
        <v>9.426064337517161</v>
      </c>
    </row>
    <row r="36" spans="1:14" ht="11.25">
      <c r="A36" s="4" t="str">
        <f t="shared" si="5"/>
        <v>ra061433</v>
      </c>
      <c r="B36" s="5">
        <v>61433</v>
      </c>
      <c r="C36" s="4" t="s">
        <v>47</v>
      </c>
      <c r="D36" s="6">
        <f t="shared" si="6"/>
        <v>9.871273095535276</v>
      </c>
      <c r="E36" s="4"/>
      <c r="F36" s="6">
        <f t="shared" si="7"/>
        <v>9.871273095535276</v>
      </c>
      <c r="G36" s="6">
        <f t="shared" si="8"/>
        <v>9.833333333333334</v>
      </c>
      <c r="H36" s="4">
        <v>10</v>
      </c>
      <c r="I36" s="4">
        <v>10</v>
      </c>
      <c r="J36" s="4">
        <v>9.5</v>
      </c>
      <c r="K36" s="6">
        <f t="shared" si="9"/>
        <v>9.941732653910309</v>
      </c>
      <c r="L36" s="4">
        <f>Prolog!AB36</f>
        <v>9.913557779799818</v>
      </c>
      <c r="M36" s="4">
        <f>Lisp!O36</f>
        <v>10</v>
      </c>
      <c r="N36" s="4">
        <f>Java!N36</f>
        <v>9.911640181931112</v>
      </c>
    </row>
    <row r="37" spans="1:14" ht="11.25">
      <c r="A37" s="7" t="str">
        <f t="shared" si="5"/>
        <v>ra061473</v>
      </c>
      <c r="B37" s="8">
        <v>61473</v>
      </c>
      <c r="C37" s="7" t="s">
        <v>48</v>
      </c>
      <c r="D37" s="9">
        <f t="shared" si="6"/>
        <v>5.58081505071951</v>
      </c>
      <c r="E37" s="7"/>
      <c r="F37" s="9">
        <f t="shared" si="7"/>
        <v>5.58081505071951</v>
      </c>
      <c r="G37" s="9">
        <f t="shared" si="8"/>
        <v>6.166666666666667</v>
      </c>
      <c r="H37" s="7">
        <v>6</v>
      </c>
      <c r="I37" s="7">
        <v>7</v>
      </c>
      <c r="J37" s="7">
        <v>5.5</v>
      </c>
      <c r="K37" s="9">
        <f t="shared" si="9"/>
        <v>4.492804906817645</v>
      </c>
      <c r="L37" s="7">
        <f>Prolog!AB37</f>
        <v>5.7006369426751595</v>
      </c>
      <c r="M37" s="7">
        <f>Lisp!O37</f>
        <v>2.7777777777777777</v>
      </c>
      <c r="N37" s="7">
        <f>Java!N37</f>
        <v>5</v>
      </c>
    </row>
    <row r="38" spans="1:14" ht="11.25">
      <c r="A38" s="4" t="str">
        <f t="shared" si="5"/>
        <v>ra061508</v>
      </c>
      <c r="B38" s="5">
        <v>61508</v>
      </c>
      <c r="C38" s="4" t="s">
        <v>49</v>
      </c>
      <c r="D38" s="6">
        <f t="shared" si="6"/>
        <v>6.650682967807855</v>
      </c>
      <c r="E38" s="4"/>
      <c r="F38" s="6">
        <f t="shared" si="7"/>
        <v>6.650682967807855</v>
      </c>
      <c r="G38" s="6">
        <f t="shared" si="8"/>
        <v>6.833333333333333</v>
      </c>
      <c r="H38" s="4">
        <v>4.5</v>
      </c>
      <c r="I38" s="4">
        <v>7</v>
      </c>
      <c r="J38" s="4">
        <v>9</v>
      </c>
      <c r="K38" s="6">
        <f t="shared" si="9"/>
        <v>6.31147514611768</v>
      </c>
      <c r="L38" s="4">
        <f>Prolog!AB38</f>
        <v>8.898999090081892</v>
      </c>
      <c r="M38" s="4">
        <f>Lisp!O38</f>
        <v>9.850241163085961</v>
      </c>
      <c r="N38" s="4">
        <f>Java!N38</f>
        <v>0.18518518518518517</v>
      </c>
    </row>
    <row r="39" spans="1:14" ht="11.25">
      <c r="A39" s="7" t="str">
        <f t="shared" si="5"/>
        <v>ra061730</v>
      </c>
      <c r="B39" s="8">
        <v>61730</v>
      </c>
      <c r="C39" s="7" t="s">
        <v>50</v>
      </c>
      <c r="D39" s="9">
        <f t="shared" si="6"/>
        <v>9.67066827894256</v>
      </c>
      <c r="E39" s="7"/>
      <c r="F39" s="9">
        <f t="shared" si="7"/>
        <v>9.67066827894256</v>
      </c>
      <c r="G39" s="9">
        <f t="shared" si="8"/>
        <v>9.666666666666666</v>
      </c>
      <c r="H39" s="7">
        <v>9.5</v>
      </c>
      <c r="I39" s="7">
        <v>10</v>
      </c>
      <c r="J39" s="7">
        <v>9.5</v>
      </c>
      <c r="K39" s="9">
        <f t="shared" si="9"/>
        <v>9.678099844597792</v>
      </c>
      <c r="L39" s="7">
        <f>Prolog!AB39</f>
        <v>9.454049135577797</v>
      </c>
      <c r="M39" s="7">
        <f>Lisp!O39</f>
        <v>10</v>
      </c>
      <c r="N39" s="7">
        <f>Java!N39</f>
        <v>9.580250398215579</v>
      </c>
    </row>
    <row r="40" spans="1:14" ht="11.25">
      <c r="A40" s="4" t="str">
        <f t="shared" si="5"/>
        <v>ra062362</v>
      </c>
      <c r="B40" s="5">
        <v>62362</v>
      </c>
      <c r="C40" s="4" t="s">
        <v>51</v>
      </c>
      <c r="D40" s="6">
        <f t="shared" si="6"/>
        <v>0.48750000000000004</v>
      </c>
      <c r="E40" s="4"/>
      <c r="F40" s="6">
        <f t="shared" si="7"/>
        <v>0.9750000000000001</v>
      </c>
      <c r="G40" s="6">
        <f t="shared" si="8"/>
        <v>1.5</v>
      </c>
      <c r="H40" s="4">
        <v>4.5</v>
      </c>
      <c r="I40" s="4"/>
      <c r="J40" s="4"/>
      <c r="K40" s="6">
        <f t="shared" si="9"/>
        <v>0</v>
      </c>
      <c r="L40" s="4"/>
      <c r="M40" s="4"/>
      <c r="N40" s="4"/>
    </row>
    <row r="41" spans="1:14" ht="11.25">
      <c r="A41" s="7" t="str">
        <f t="shared" si="5"/>
        <v>ra062363</v>
      </c>
      <c r="B41" s="8">
        <v>62363</v>
      </c>
      <c r="C41" s="7" t="s">
        <v>52</v>
      </c>
      <c r="D41" s="9">
        <f t="shared" si="6"/>
        <v>0</v>
      </c>
      <c r="E41" s="7"/>
      <c r="F41" s="9">
        <f t="shared" si="7"/>
        <v>0</v>
      </c>
      <c r="G41" s="9">
        <f t="shared" si="8"/>
        <v>0</v>
      </c>
      <c r="H41" s="7"/>
      <c r="I41" s="7"/>
      <c r="J41" s="7"/>
      <c r="K41" s="9">
        <f t="shared" si="9"/>
        <v>0</v>
      </c>
      <c r="L41" s="7"/>
      <c r="M41" s="7"/>
      <c r="N41" s="7"/>
    </row>
    <row r="42" spans="1:14" ht="11.25">
      <c r="A42" s="4" t="str">
        <f t="shared" si="5"/>
        <v>ra062818</v>
      </c>
      <c r="B42" s="5">
        <v>62818</v>
      </c>
      <c r="C42" s="4" t="s">
        <v>53</v>
      </c>
      <c r="D42" s="6">
        <f t="shared" si="6"/>
        <v>2.2958333333333334</v>
      </c>
      <c r="E42" s="4">
        <v>1.5</v>
      </c>
      <c r="F42" s="6">
        <f t="shared" si="7"/>
        <v>3.091666666666667</v>
      </c>
      <c r="G42" s="6">
        <f t="shared" si="8"/>
        <v>4.666666666666667</v>
      </c>
      <c r="H42" s="4">
        <v>2.5</v>
      </c>
      <c r="I42" s="4">
        <v>7</v>
      </c>
      <c r="J42" s="4">
        <v>4.5</v>
      </c>
      <c r="K42" s="6">
        <f t="shared" si="9"/>
        <v>0.16666666666666666</v>
      </c>
      <c r="L42" s="4"/>
      <c r="M42" s="4">
        <f>Lisp!O42</f>
        <v>0.5</v>
      </c>
      <c r="N42" s="4"/>
    </row>
    <row r="43" spans="1:14" ht="11.25">
      <c r="A43" s="7" t="str">
        <f t="shared" si="5"/>
        <v>ra063536</v>
      </c>
      <c r="B43" s="8">
        <v>63536</v>
      </c>
      <c r="C43" s="7" t="s">
        <v>54</v>
      </c>
      <c r="D43" s="9">
        <f t="shared" si="6"/>
        <v>5.6647125000696885</v>
      </c>
      <c r="E43" s="7"/>
      <c r="F43" s="9">
        <f t="shared" si="7"/>
        <v>5.6647125000696885</v>
      </c>
      <c r="G43" s="9">
        <f t="shared" si="8"/>
        <v>5</v>
      </c>
      <c r="H43" s="7">
        <v>3.5</v>
      </c>
      <c r="I43" s="7">
        <v>5.5</v>
      </c>
      <c r="J43" s="7">
        <v>6</v>
      </c>
      <c r="K43" s="9">
        <f t="shared" si="9"/>
        <v>6.899178571627682</v>
      </c>
      <c r="L43" s="7">
        <f>Prolog!AB43</f>
        <v>6.173794358507735</v>
      </c>
      <c r="M43" s="7">
        <f>Lisp!O43</f>
        <v>5</v>
      </c>
      <c r="N43" s="7">
        <f>Java!N43</f>
        <v>9.52374135637531</v>
      </c>
    </row>
    <row r="44" spans="1:14" ht="11.25">
      <c r="A44" s="4" t="str">
        <f t="shared" si="5"/>
        <v>ra063658</v>
      </c>
      <c r="B44" s="5">
        <v>63658</v>
      </c>
      <c r="C44" s="4" t="s">
        <v>55</v>
      </c>
      <c r="D44" s="6">
        <f t="shared" si="6"/>
        <v>6.81380042462845</v>
      </c>
      <c r="E44" s="4"/>
      <c r="F44" s="6">
        <f t="shared" si="7"/>
        <v>6.81380042462845</v>
      </c>
      <c r="G44" s="6">
        <f t="shared" si="8"/>
        <v>7</v>
      </c>
      <c r="H44" s="4">
        <v>8.5</v>
      </c>
      <c r="I44" s="4">
        <v>4.5</v>
      </c>
      <c r="J44" s="4">
        <v>8</v>
      </c>
      <c r="K44" s="6">
        <f t="shared" si="9"/>
        <v>6.4680012132241425</v>
      </c>
      <c r="L44" s="4">
        <f>Prolog!AB44</f>
        <v>9.404003639672428</v>
      </c>
      <c r="M44" s="4">
        <f>Lisp!O44</f>
        <v>10</v>
      </c>
      <c r="N44" s="4"/>
    </row>
    <row r="45" spans="1:14" ht="11.25">
      <c r="A45" s="7" t="str">
        <f t="shared" si="5"/>
        <v>ra063728</v>
      </c>
      <c r="B45" s="8">
        <v>63728</v>
      </c>
      <c r="C45" s="7" t="s">
        <v>56</v>
      </c>
      <c r="D45" s="9">
        <f t="shared" si="6"/>
        <v>6.474620963771778</v>
      </c>
      <c r="E45" s="7"/>
      <c r="F45" s="9">
        <f t="shared" si="7"/>
        <v>6.474620963771778</v>
      </c>
      <c r="G45" s="9">
        <f t="shared" si="8"/>
        <v>6.5</v>
      </c>
      <c r="H45" s="7">
        <v>8.5</v>
      </c>
      <c r="I45" s="7">
        <v>2</v>
      </c>
      <c r="J45" s="7">
        <v>9</v>
      </c>
      <c r="K45" s="9">
        <f t="shared" si="9"/>
        <v>6.427488467919363</v>
      </c>
      <c r="L45" s="7">
        <f>Prolog!AB45</f>
        <v>9.45859872611465</v>
      </c>
      <c r="M45" s="7">
        <f>Lisp!O45</f>
        <v>9.82386667764344</v>
      </c>
      <c r="N45" s="7"/>
    </row>
    <row r="46" spans="1:14" ht="11.25">
      <c r="A46" s="4" t="str">
        <f t="shared" si="5"/>
        <v>ra063848</v>
      </c>
      <c r="B46" s="5">
        <v>63848</v>
      </c>
      <c r="C46" s="4" t="s">
        <v>57</v>
      </c>
      <c r="D46" s="6">
        <f t="shared" si="6"/>
        <v>7.087287729131079</v>
      </c>
      <c r="E46" s="4"/>
      <c r="F46" s="6">
        <f t="shared" si="7"/>
        <v>7.087287729131079</v>
      </c>
      <c r="G46" s="6">
        <f t="shared" si="8"/>
        <v>7.166666666666667</v>
      </c>
      <c r="H46" s="4">
        <v>7</v>
      </c>
      <c r="I46" s="4">
        <v>6</v>
      </c>
      <c r="J46" s="4">
        <v>8.5</v>
      </c>
      <c r="K46" s="6">
        <f t="shared" si="9"/>
        <v>6.939869702279272</v>
      </c>
      <c r="L46" s="4">
        <f>Prolog!AB46</f>
        <v>7.361237488626024</v>
      </c>
      <c r="M46" s="4">
        <f>Lisp!O46</f>
        <v>3.6574074074074074</v>
      </c>
      <c r="N46" s="4">
        <f>Java!N46</f>
        <v>9.800964210804382</v>
      </c>
    </row>
    <row r="47" spans="1:14" ht="11.25">
      <c r="A47" s="7" t="str">
        <f t="shared" si="5"/>
        <v>ra063913</v>
      </c>
      <c r="B47" s="8">
        <v>63913</v>
      </c>
      <c r="C47" s="7" t="s">
        <v>58</v>
      </c>
      <c r="D47" s="9">
        <f t="shared" si="6"/>
        <v>8.048923175412805</v>
      </c>
      <c r="E47" s="7"/>
      <c r="F47" s="9">
        <f t="shared" si="7"/>
        <v>8.048923175412805</v>
      </c>
      <c r="G47" s="9">
        <f t="shared" si="8"/>
        <v>7.833333333333333</v>
      </c>
      <c r="H47" s="7">
        <v>7.5</v>
      </c>
      <c r="I47" s="7">
        <v>8</v>
      </c>
      <c r="J47" s="7">
        <v>8</v>
      </c>
      <c r="K47" s="9">
        <f t="shared" si="9"/>
        <v>8.44930431070325</v>
      </c>
      <c r="L47" s="7">
        <f>Prolog!AB47</f>
        <v>5.964513193812557</v>
      </c>
      <c r="M47" s="7">
        <f>Lisp!O47</f>
        <v>10</v>
      </c>
      <c r="N47" s="7">
        <f>Java!N47</f>
        <v>9.38339973829719</v>
      </c>
    </row>
    <row r="48" spans="1:14" ht="11.25">
      <c r="A48" s="4" t="str">
        <f t="shared" si="5"/>
        <v>ra064059</v>
      </c>
      <c r="B48" s="5">
        <v>64059</v>
      </c>
      <c r="C48" s="4" t="s">
        <v>59</v>
      </c>
      <c r="D48" s="6">
        <f t="shared" si="6"/>
        <v>7.324610761852428</v>
      </c>
      <c r="E48" s="4"/>
      <c r="F48" s="6">
        <f t="shared" si="7"/>
        <v>7.324610761852428</v>
      </c>
      <c r="G48" s="6">
        <f t="shared" si="8"/>
        <v>7.666666666666667</v>
      </c>
      <c r="H48" s="4">
        <v>8.5</v>
      </c>
      <c r="I48" s="4">
        <v>6.5</v>
      </c>
      <c r="J48" s="4">
        <v>8</v>
      </c>
      <c r="K48" s="6">
        <f t="shared" si="9"/>
        <v>6.689364081483127</v>
      </c>
      <c r="L48" s="4">
        <f>Prolog!AB48</f>
        <v>5.313921747042766</v>
      </c>
      <c r="M48" s="4">
        <f>Lisp!O48</f>
        <v>5.013530722387081</v>
      </c>
      <c r="N48" s="4">
        <f>Java!N48</f>
        <v>9.740639775019535</v>
      </c>
    </row>
    <row r="49" spans="1:14" ht="11.25">
      <c r="A49" s="7" t="str">
        <f t="shared" si="5"/>
        <v>ra064113</v>
      </c>
      <c r="B49" s="8">
        <v>64113</v>
      </c>
      <c r="C49" s="7" t="s">
        <v>60</v>
      </c>
      <c r="D49" s="9">
        <f t="shared" si="6"/>
        <v>6.680665897727566</v>
      </c>
      <c r="E49" s="7"/>
      <c r="F49" s="9">
        <f t="shared" si="7"/>
        <v>6.680665897727566</v>
      </c>
      <c r="G49" s="9">
        <f t="shared" si="8"/>
        <v>5.833333333333333</v>
      </c>
      <c r="H49" s="7">
        <v>5</v>
      </c>
      <c r="I49" s="7">
        <v>5</v>
      </c>
      <c r="J49" s="7">
        <v>7.5</v>
      </c>
      <c r="K49" s="9">
        <f t="shared" si="9"/>
        <v>8.254283517316857</v>
      </c>
      <c r="L49" s="7">
        <f>Prolog!AB49</f>
        <v>5</v>
      </c>
      <c r="M49" s="7">
        <f>Lisp!O49</f>
        <v>10</v>
      </c>
      <c r="N49" s="7">
        <f>Java!N49</f>
        <v>9.76285055195057</v>
      </c>
    </row>
    <row r="50" spans="1:14" ht="11.25">
      <c r="A50" s="4" t="str">
        <f t="shared" si="5"/>
        <v>ra064326</v>
      </c>
      <c r="B50" s="5">
        <v>64326</v>
      </c>
      <c r="C50" s="4" t="s">
        <v>61</v>
      </c>
      <c r="D50" s="6">
        <f t="shared" si="6"/>
        <v>6.420058015206079</v>
      </c>
      <c r="E50" s="4"/>
      <c r="F50" s="6">
        <f t="shared" si="7"/>
        <v>6.420058015206079</v>
      </c>
      <c r="G50" s="6">
        <f t="shared" si="8"/>
        <v>5.166666666666667</v>
      </c>
      <c r="H50" s="4">
        <v>6.5</v>
      </c>
      <c r="I50" s="4">
        <v>3</v>
      </c>
      <c r="J50" s="4">
        <v>6</v>
      </c>
      <c r="K50" s="6">
        <f t="shared" si="9"/>
        <v>8.7477848053507</v>
      </c>
      <c r="L50" s="4">
        <f>Prolog!AB50</f>
        <v>7.202008189262966</v>
      </c>
      <c r="M50" s="4">
        <f>Lisp!O50</f>
        <v>10</v>
      </c>
      <c r="N50" s="4">
        <f>Java!N50</f>
        <v>9.041346226789132</v>
      </c>
    </row>
    <row r="51" spans="1:14" ht="11.25">
      <c r="A51" s="7" t="str">
        <f t="shared" si="5"/>
        <v>ra064365</v>
      </c>
      <c r="B51" s="8">
        <v>64365</v>
      </c>
      <c r="C51" s="7" t="s">
        <v>62</v>
      </c>
      <c r="D51" s="9">
        <f t="shared" si="6"/>
        <v>2.7154977551176667</v>
      </c>
      <c r="E51" s="7">
        <v>1</v>
      </c>
      <c r="F51" s="9">
        <f t="shared" si="7"/>
        <v>4.430995510235333</v>
      </c>
      <c r="G51" s="9">
        <f t="shared" si="8"/>
        <v>4.166666666666667</v>
      </c>
      <c r="H51" s="7">
        <v>3.5</v>
      </c>
      <c r="I51" s="7">
        <v>3.5</v>
      </c>
      <c r="J51" s="7">
        <v>5.5</v>
      </c>
      <c r="K51" s="9">
        <f t="shared" si="9"/>
        <v>4.921891934005714</v>
      </c>
      <c r="L51" s="7">
        <f>Prolog!AB51</f>
        <v>5.100090991810737</v>
      </c>
      <c r="M51" s="7"/>
      <c r="N51" s="7">
        <f>Java!N51</f>
        <v>9.665584810206404</v>
      </c>
    </row>
    <row r="52" spans="1:14" ht="11.25">
      <c r="A52" s="4" t="str">
        <f t="shared" si="5"/>
        <v>ra064761</v>
      </c>
      <c r="B52" s="5">
        <v>64761</v>
      </c>
      <c r="C52" s="4" t="s">
        <v>63</v>
      </c>
      <c r="D52" s="6">
        <f t="shared" si="6"/>
        <v>8.833739771897866</v>
      </c>
      <c r="E52" s="4"/>
      <c r="F52" s="6">
        <f t="shared" si="7"/>
        <v>8.833739771897866</v>
      </c>
      <c r="G52" s="6">
        <f t="shared" si="8"/>
        <v>8.333333333333334</v>
      </c>
      <c r="H52" s="4">
        <v>9</v>
      </c>
      <c r="I52" s="4">
        <v>8.5</v>
      </c>
      <c r="J52" s="4">
        <v>7.5</v>
      </c>
      <c r="K52" s="6">
        <f t="shared" si="9"/>
        <v>9.763066014946281</v>
      </c>
      <c r="L52" s="4">
        <f>Prolog!AB52</f>
        <v>9.822565969062785</v>
      </c>
      <c r="M52" s="4">
        <f>Lisp!O52</f>
        <v>10</v>
      </c>
      <c r="N52" s="4">
        <f>Java!N52</f>
        <v>9.466632075776058</v>
      </c>
    </row>
    <row r="53" spans="1:14" ht="11.25">
      <c r="A53" s="7" t="str">
        <f t="shared" si="5"/>
        <v>ra064791</v>
      </c>
      <c r="B53" s="8">
        <v>64791</v>
      </c>
      <c r="C53" s="7" t="s">
        <v>64</v>
      </c>
      <c r="D53" s="9">
        <f t="shared" si="6"/>
        <v>8.834178790865606</v>
      </c>
      <c r="E53" s="7"/>
      <c r="F53" s="9">
        <f t="shared" si="7"/>
        <v>8.834178790865606</v>
      </c>
      <c r="G53" s="9">
        <f t="shared" si="8"/>
        <v>8.333333333333334</v>
      </c>
      <c r="H53" s="7">
        <v>7.5</v>
      </c>
      <c r="I53" s="7">
        <v>8.5</v>
      </c>
      <c r="J53" s="7">
        <v>9</v>
      </c>
      <c r="K53" s="9">
        <f t="shared" si="9"/>
        <v>9.764320354854108</v>
      </c>
      <c r="L53" s="7">
        <f>Prolog!AB53</f>
        <v>9.767970882620563</v>
      </c>
      <c r="M53" s="7">
        <f>Lisp!O53</f>
        <v>10</v>
      </c>
      <c r="N53" s="7">
        <f>Java!N53</f>
        <v>9.524990181941764</v>
      </c>
    </row>
    <row r="54" spans="1:14" ht="11.25">
      <c r="A54" s="4" t="str">
        <f t="shared" si="5"/>
        <v>ra064812</v>
      </c>
      <c r="B54" s="5">
        <v>64812</v>
      </c>
      <c r="C54" s="4" t="s">
        <v>65</v>
      </c>
      <c r="D54" s="6">
        <f t="shared" si="6"/>
        <v>6.364731322991471</v>
      </c>
      <c r="E54" s="4"/>
      <c r="F54" s="6">
        <f t="shared" si="7"/>
        <v>6.364731322991471</v>
      </c>
      <c r="G54" s="6">
        <f t="shared" si="8"/>
        <v>5</v>
      </c>
      <c r="H54" s="4">
        <v>6.5</v>
      </c>
      <c r="I54" s="4">
        <v>6.5</v>
      </c>
      <c r="J54" s="4">
        <v>2</v>
      </c>
      <c r="K54" s="6">
        <f t="shared" si="9"/>
        <v>8.899232351404203</v>
      </c>
      <c r="L54" s="4">
        <f>Prolog!AB54</f>
        <v>6.851683348498635</v>
      </c>
      <c r="M54" s="4">
        <f>Lisp!O54</f>
        <v>10</v>
      </c>
      <c r="N54" s="4">
        <f>Java!N54</f>
        <v>9.846013705713974</v>
      </c>
    </row>
    <row r="55" spans="1:14" ht="11.25">
      <c r="A55" s="7" t="str">
        <f t="shared" si="5"/>
        <v>ra065026</v>
      </c>
      <c r="B55" s="8">
        <v>65026</v>
      </c>
      <c r="C55" s="7" t="s">
        <v>66</v>
      </c>
      <c r="D55" s="9">
        <f t="shared" si="6"/>
        <v>5.047110658960447</v>
      </c>
      <c r="E55" s="7">
        <v>5.5</v>
      </c>
      <c r="F55" s="9">
        <f t="shared" si="7"/>
        <v>4.594221317920894</v>
      </c>
      <c r="G55" s="9">
        <f t="shared" si="8"/>
        <v>4.666666666666667</v>
      </c>
      <c r="H55" s="7">
        <v>5</v>
      </c>
      <c r="I55" s="7">
        <v>6</v>
      </c>
      <c r="J55" s="7">
        <v>3</v>
      </c>
      <c r="K55" s="9">
        <f t="shared" si="9"/>
        <v>4.459679955964457</v>
      </c>
      <c r="L55" s="7">
        <f>Prolog!AB55</f>
        <v>8.980891719745223</v>
      </c>
      <c r="M55" s="7">
        <f>Lisp!O55</f>
        <v>4.398148148148148</v>
      </c>
      <c r="N55" s="7">
        <f>Java!N55</f>
        <v>0</v>
      </c>
    </row>
    <row r="56" spans="1:14" ht="11.25">
      <c r="A56" s="4" t="str">
        <f t="shared" si="5"/>
        <v>ra992711</v>
      </c>
      <c r="B56" s="5">
        <v>992711</v>
      </c>
      <c r="C56" s="4" t="s">
        <v>67</v>
      </c>
      <c r="D56" s="6">
        <f t="shared" si="6"/>
        <v>1.3448644858588243</v>
      </c>
      <c r="E56" s="4"/>
      <c r="F56" s="6">
        <f t="shared" si="7"/>
        <v>2.6897289717176487</v>
      </c>
      <c r="G56" s="6">
        <f t="shared" si="8"/>
        <v>2.3333333333333335</v>
      </c>
      <c r="H56" s="4">
        <v>2.5</v>
      </c>
      <c r="I56" s="4">
        <v>0</v>
      </c>
      <c r="J56" s="4">
        <v>4.5</v>
      </c>
      <c r="K56" s="6">
        <f t="shared" si="9"/>
        <v>3.3516065858599475</v>
      </c>
      <c r="L56" s="4">
        <f>Prolog!AB56</f>
        <v>5.91901728844404</v>
      </c>
      <c r="M56" s="4"/>
      <c r="N56" s="4">
        <f>Java!N56</f>
        <v>4.135802469135802</v>
      </c>
    </row>
    <row r="57" spans="1:14" ht="11.25">
      <c r="A57" s="7"/>
      <c r="B57" s="8"/>
      <c r="C57" s="7" t="s">
        <v>68</v>
      </c>
      <c r="D57" s="7"/>
      <c r="E57" s="7"/>
      <c r="F57" s="7"/>
      <c r="G57" s="7"/>
      <c r="H57" s="9">
        <f>AVERAGE(H2:H56)</f>
        <v>5.435185185185185</v>
      </c>
      <c r="I57" s="9">
        <f>AVERAGE(I2:I56)</f>
        <v>5.8843137254901965</v>
      </c>
      <c r="J57" s="9">
        <f>AVERAGE(J2:J56)</f>
        <v>6.89</v>
      </c>
      <c r="K57" s="7"/>
      <c r="L57" s="9">
        <f>AVERAGE(L2:L56)</f>
        <v>7.339220351835001</v>
      </c>
      <c r="M57" s="9">
        <f>AVERAGE(M2:M56)</f>
        <v>6.093182731601227</v>
      </c>
      <c r="N57" s="9">
        <f>AVERAGE(N2:N56)</f>
        <v>7.05416006868248</v>
      </c>
    </row>
    <row r="58" spans="1:14" ht="11.25">
      <c r="A58" s="7"/>
      <c r="B58" s="8"/>
      <c r="C58" s="7" t="s">
        <v>69</v>
      </c>
      <c r="D58" s="7"/>
      <c r="E58" s="7"/>
      <c r="F58" s="7"/>
      <c r="G58" s="7"/>
      <c r="H58" s="9">
        <f>SUM(H2:H56)</f>
        <v>293.5</v>
      </c>
      <c r="I58" s="9">
        <f>SUM(I2:I56)</f>
        <v>300.1</v>
      </c>
      <c r="J58" s="9">
        <f>SUM(J2:J56)</f>
        <v>344.5</v>
      </c>
      <c r="K58" s="7"/>
      <c r="L58" s="9">
        <f>SUM(L2:L56)</f>
        <v>308.24725477707005</v>
      </c>
      <c r="M58" s="9">
        <f>SUM(M2:M56)</f>
        <v>255.91367472725153</v>
      </c>
      <c r="N58" s="9">
        <f>SUM(N2:N56)</f>
        <v>303.32888295334664</v>
      </c>
    </row>
    <row r="59" spans="1:14" ht="11.25">
      <c r="A59" s="7"/>
      <c r="B59" s="8"/>
      <c r="C59" s="7" t="s">
        <v>70</v>
      </c>
      <c r="D59" s="7"/>
      <c r="E59" s="7"/>
      <c r="F59" s="7"/>
      <c r="G59" s="7"/>
      <c r="H59" s="9">
        <f>H58/H57</f>
        <v>54</v>
      </c>
      <c r="I59" s="9">
        <f>I58/I57</f>
        <v>51</v>
      </c>
      <c r="J59" s="9">
        <f>J58/J57</f>
        <v>50</v>
      </c>
      <c r="K59" s="7"/>
      <c r="L59" s="9">
        <f>L58/L57</f>
        <v>42</v>
      </c>
      <c r="M59" s="9">
        <f>M58/M57</f>
        <v>42</v>
      </c>
      <c r="N59" s="9">
        <f>N58/N57</f>
        <v>43</v>
      </c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B61"/>
  <sheetViews>
    <sheetView workbookViewId="0" topLeftCell="S1">
      <selection activeCell="AB20" sqref="AB20"/>
    </sheetView>
  </sheetViews>
  <sheetFormatPr defaultColWidth="12.57421875" defaultRowHeight="12.75"/>
  <cols>
    <col min="1" max="1" width="9.00390625" style="0" customWidth="1"/>
    <col min="2" max="2" width="0" style="0" hidden="1" customWidth="1"/>
    <col min="3" max="3" width="35.57421875" style="0" customWidth="1"/>
    <col min="4" max="4" width="0" style="0" hidden="1" customWidth="1"/>
    <col min="5" max="24" width="11.421875" style="0" customWidth="1"/>
    <col min="25" max="16384" width="11.7109375" style="0" customWidth="1"/>
  </cols>
  <sheetData>
    <row r="1" spans="1:28" ht="11.25">
      <c r="A1" s="2" t="s">
        <v>0</v>
      </c>
      <c r="B1" s="3"/>
      <c r="C1" s="2" t="s">
        <v>1</v>
      </c>
      <c r="E1" s="2" t="s">
        <v>71</v>
      </c>
      <c r="F1" s="2"/>
      <c r="G1" s="2" t="s">
        <v>72</v>
      </c>
      <c r="H1" s="2"/>
      <c r="I1" s="2" t="s">
        <v>73</v>
      </c>
      <c r="J1" s="2"/>
      <c r="K1" s="2" t="s">
        <v>74</v>
      </c>
      <c r="L1" s="2"/>
      <c r="M1" s="2" t="s">
        <v>75</v>
      </c>
      <c r="N1" s="2"/>
      <c r="O1" s="2" t="s">
        <v>76</v>
      </c>
      <c r="P1" s="2"/>
      <c r="Q1" s="2" t="s">
        <v>77</v>
      </c>
      <c r="R1" s="2"/>
      <c r="S1" s="2" t="s">
        <v>78</v>
      </c>
      <c r="T1" s="2"/>
      <c r="U1" s="2" t="s">
        <v>79</v>
      </c>
      <c r="V1" s="2"/>
      <c r="W1" s="2" t="s">
        <v>80</v>
      </c>
      <c r="X1" s="2"/>
      <c r="Y1" s="2" t="s">
        <v>69</v>
      </c>
      <c r="Z1" s="2" t="s">
        <v>81</v>
      </c>
      <c r="AA1" s="2" t="s">
        <v>82</v>
      </c>
      <c r="AB1" s="2" t="s">
        <v>83</v>
      </c>
    </row>
    <row r="2" spans="1:28" ht="12">
      <c r="A2" s="4" t="str">
        <f aca="true" t="shared" si="0" ref="A2:A33">CONCATENATE("ra",TEXT(B2,"000000"))</f>
        <v>ra001667</v>
      </c>
      <c r="B2" s="5">
        <v>1667</v>
      </c>
      <c r="C2" s="11" t="s">
        <v>13</v>
      </c>
      <c r="D2" t="s">
        <v>84</v>
      </c>
      <c r="E2" s="7">
        <v>34</v>
      </c>
      <c r="F2" s="7">
        <v>-50880</v>
      </c>
      <c r="G2" s="7">
        <v>40</v>
      </c>
      <c r="H2" s="7">
        <v>-44316</v>
      </c>
      <c r="I2" s="7">
        <v>38</v>
      </c>
      <c r="J2" s="7">
        <v>-59666</v>
      </c>
      <c r="K2" s="7">
        <v>33</v>
      </c>
      <c r="L2" s="7">
        <v>-49719</v>
      </c>
      <c r="M2" s="7">
        <v>30</v>
      </c>
      <c r="N2" s="7">
        <v>-57162</v>
      </c>
      <c r="O2" s="7">
        <v>35</v>
      </c>
      <c r="P2" s="7">
        <v>-50802</v>
      </c>
      <c r="Q2" s="7">
        <v>29</v>
      </c>
      <c r="R2" s="7">
        <v>-55863</v>
      </c>
      <c r="S2" s="7">
        <v>35</v>
      </c>
      <c r="T2" s="7">
        <v>-53552</v>
      </c>
      <c r="U2" s="7">
        <v>37</v>
      </c>
      <c r="V2" s="7">
        <v>-50428</v>
      </c>
      <c r="W2" s="7">
        <v>34</v>
      </c>
      <c r="X2" s="7">
        <v>-70164</v>
      </c>
      <c r="Y2" s="7">
        <f>SUM(E2,G2,I2,K2,M2,O2,Q2,S2,U2,W2)</f>
        <v>345</v>
      </c>
      <c r="Z2" s="7">
        <f>5+5*(Y2-Y$61)/(Y$60-Y$61)</f>
        <v>5.241128298453139</v>
      </c>
      <c r="AA2" s="7">
        <v>0.0513</v>
      </c>
      <c r="AB2" s="7">
        <f>Z2*(1-AA2)</f>
        <v>4.972258416742493</v>
      </c>
    </row>
    <row r="3" spans="1:28" ht="12">
      <c r="A3" s="7" t="str">
        <f t="shared" si="0"/>
        <v>ra003059</v>
      </c>
      <c r="B3" s="8">
        <v>3059</v>
      </c>
      <c r="C3" s="7" t="s">
        <v>14</v>
      </c>
      <c r="D3" t="s">
        <v>85</v>
      </c>
      <c r="E3" s="7">
        <v>64</v>
      </c>
      <c r="F3" s="7">
        <v>-12606</v>
      </c>
      <c r="G3" s="7">
        <v>72</v>
      </c>
      <c r="H3" s="7">
        <v>-8982</v>
      </c>
      <c r="I3" s="7">
        <v>75</v>
      </c>
      <c r="J3" s="7">
        <v>-11852</v>
      </c>
      <c r="K3" s="7">
        <v>69</v>
      </c>
      <c r="L3" s="7">
        <v>-18133</v>
      </c>
      <c r="M3" s="7">
        <v>72</v>
      </c>
      <c r="N3" s="7">
        <v>-3017</v>
      </c>
      <c r="O3" s="7">
        <v>64</v>
      </c>
      <c r="P3" s="7">
        <v>-7071</v>
      </c>
      <c r="Q3" s="7">
        <v>66</v>
      </c>
      <c r="R3" s="7">
        <v>-6162</v>
      </c>
      <c r="S3" s="7">
        <v>63</v>
      </c>
      <c r="T3" s="7">
        <v>-12758</v>
      </c>
      <c r="U3" s="7">
        <v>59</v>
      </c>
      <c r="V3" s="7">
        <v>-12687</v>
      </c>
      <c r="W3" s="7">
        <v>67</v>
      </c>
      <c r="X3" s="7">
        <v>-12506</v>
      </c>
      <c r="Y3" s="7">
        <f>SUM(E3,G3,I3,K3,M3,O3,Q3,S3,U3,W3)</f>
        <v>671</v>
      </c>
      <c r="Z3" s="7">
        <f>5+5*(Y3-Y$61)/(Y$60-Y$61)</f>
        <v>6.724294813466788</v>
      </c>
      <c r="AA3" s="7"/>
      <c r="AB3" s="7">
        <f>Z3*(1-AA3)</f>
        <v>6.724294813466788</v>
      </c>
    </row>
    <row r="4" spans="1:28" ht="11.25">
      <c r="A4" s="4" t="str">
        <f t="shared" si="0"/>
        <v>ra008215</v>
      </c>
      <c r="B4" s="5">
        <v>8215</v>
      </c>
      <c r="C4" s="4" t="s">
        <v>15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</row>
    <row r="5" spans="1:28" ht="11.25">
      <c r="A5" s="7" t="str">
        <f t="shared" si="0"/>
        <v>ra015818</v>
      </c>
      <c r="B5" s="8">
        <v>15818</v>
      </c>
      <c r="C5" s="7" t="s">
        <v>16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</row>
    <row r="6" spans="1:28" ht="11.25">
      <c r="A6" s="4" t="str">
        <f t="shared" si="0"/>
        <v>ra016783</v>
      </c>
      <c r="B6" s="5">
        <v>16783</v>
      </c>
      <c r="C6" s="4" t="s">
        <v>17</v>
      </c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12">
      <c r="A7" s="7" t="str">
        <f t="shared" si="0"/>
        <v>ra019406</v>
      </c>
      <c r="B7" s="8">
        <v>19406</v>
      </c>
      <c r="C7" s="7" t="s">
        <v>18</v>
      </c>
      <c r="D7" t="s">
        <v>86</v>
      </c>
      <c r="E7" s="7">
        <v>126</v>
      </c>
      <c r="F7" s="7">
        <v>33352</v>
      </c>
      <c r="G7" s="7">
        <v>134</v>
      </c>
      <c r="H7" s="7">
        <v>34295</v>
      </c>
      <c r="I7" s="7">
        <v>132</v>
      </c>
      <c r="J7" s="7">
        <v>30857</v>
      </c>
      <c r="K7" s="7">
        <v>130</v>
      </c>
      <c r="L7" s="7">
        <v>31324</v>
      </c>
      <c r="M7" s="7">
        <v>129</v>
      </c>
      <c r="N7" s="7">
        <v>25924</v>
      </c>
      <c r="O7" s="7">
        <v>131</v>
      </c>
      <c r="P7" s="7">
        <v>38169</v>
      </c>
      <c r="Q7" s="7">
        <v>128</v>
      </c>
      <c r="R7" s="7">
        <v>30911</v>
      </c>
      <c r="S7" s="7">
        <v>132</v>
      </c>
      <c r="T7" s="7">
        <v>34012</v>
      </c>
      <c r="U7" s="7">
        <v>123</v>
      </c>
      <c r="V7" s="7">
        <v>23161</v>
      </c>
      <c r="W7" s="7">
        <v>130</v>
      </c>
      <c r="X7" s="7">
        <v>36878</v>
      </c>
      <c r="Y7" s="7">
        <f>SUM(E7,G7,I7,K7,M7,O7,Q7,S7,U7,W7)</f>
        <v>1295</v>
      </c>
      <c r="Z7" s="7">
        <f>5+5*(Y7-Y$61)/(Y$60-Y$61)</f>
        <v>9.563239308462238</v>
      </c>
      <c r="AA7" s="7"/>
      <c r="AB7" s="7">
        <f>Z7*(1-AA7)</f>
        <v>9.563239308462238</v>
      </c>
    </row>
    <row r="8" spans="1:28" ht="11.25">
      <c r="A8" s="4" t="str">
        <f t="shared" si="0"/>
        <v>ra023774</v>
      </c>
      <c r="B8" s="5">
        <v>23774</v>
      </c>
      <c r="C8" s="4" t="s">
        <v>19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</row>
    <row r="9" spans="1:28" ht="12">
      <c r="A9" s="7" t="str">
        <f t="shared" si="0"/>
        <v>ra023928</v>
      </c>
      <c r="B9" s="8">
        <v>23928</v>
      </c>
      <c r="C9" s="7" t="s">
        <v>20</v>
      </c>
      <c r="D9" t="s">
        <v>87</v>
      </c>
      <c r="E9" s="7">
        <v>83</v>
      </c>
      <c r="F9" s="7">
        <v>-37079</v>
      </c>
      <c r="G9" s="7">
        <v>82</v>
      </c>
      <c r="H9" s="7">
        <v>-38476</v>
      </c>
      <c r="I9" s="7">
        <v>84</v>
      </c>
      <c r="J9" s="7">
        <v>-25843</v>
      </c>
      <c r="K9" s="7">
        <v>86</v>
      </c>
      <c r="L9" s="7">
        <v>-31922</v>
      </c>
      <c r="M9" s="7">
        <v>83</v>
      </c>
      <c r="N9" s="7">
        <v>-38744</v>
      </c>
      <c r="O9" s="7">
        <v>87</v>
      </c>
      <c r="P9" s="7">
        <v>-38129</v>
      </c>
      <c r="Q9" s="7">
        <v>88</v>
      </c>
      <c r="R9" s="7">
        <v>-32693</v>
      </c>
      <c r="S9" s="7">
        <v>82</v>
      </c>
      <c r="T9" s="7">
        <v>-25845</v>
      </c>
      <c r="U9" s="7">
        <v>87</v>
      </c>
      <c r="V9" s="7">
        <v>-34557</v>
      </c>
      <c r="W9" s="7">
        <v>88</v>
      </c>
      <c r="X9" s="7">
        <v>-33375</v>
      </c>
      <c r="Y9" s="7">
        <f>SUM(E9,G9,I9,K9,M9,O9,Q9,S9,U9,W9)</f>
        <v>850</v>
      </c>
      <c r="Z9" s="7">
        <f>5+5*(Y9-Y$61)/(Y$60-Y$61)</f>
        <v>7.538671519563239</v>
      </c>
      <c r="AA9" s="7"/>
      <c r="AB9" s="7">
        <f>Z9*(1-AA9)</f>
        <v>7.538671519563239</v>
      </c>
    </row>
    <row r="10" spans="1:28" ht="11.25">
      <c r="A10" s="4" t="str">
        <f t="shared" si="0"/>
        <v>ra024052</v>
      </c>
      <c r="B10" s="5">
        <v>24052</v>
      </c>
      <c r="C10" s="4" t="s">
        <v>21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</row>
    <row r="11" spans="1:28" ht="11.25">
      <c r="A11" s="7" t="str">
        <f t="shared" si="0"/>
        <v>ra032969</v>
      </c>
      <c r="B11" s="8">
        <v>32969</v>
      </c>
      <c r="C11" s="7" t="s">
        <v>22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</row>
    <row r="12" spans="1:28" ht="11.25">
      <c r="A12" s="4" t="str">
        <f t="shared" si="0"/>
        <v>ra033546</v>
      </c>
      <c r="B12" s="5">
        <v>33546</v>
      </c>
      <c r="C12" s="4" t="s">
        <v>23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</row>
    <row r="13" spans="1:28" ht="11.25">
      <c r="A13" s="7" t="str">
        <f t="shared" si="0"/>
        <v>ra034257</v>
      </c>
      <c r="B13" s="8">
        <v>34257</v>
      </c>
      <c r="C13" s="7" t="s">
        <v>24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</row>
    <row r="14" spans="1:28" ht="12">
      <c r="A14" s="4" t="str">
        <f t="shared" si="0"/>
        <v>ra036486</v>
      </c>
      <c r="B14" s="5">
        <v>36486</v>
      </c>
      <c r="C14" s="4" t="s">
        <v>25</v>
      </c>
      <c r="D14" t="s">
        <v>88</v>
      </c>
      <c r="E14" s="7">
        <v>113</v>
      </c>
      <c r="F14" s="7">
        <v>35961</v>
      </c>
      <c r="G14" s="7">
        <v>112</v>
      </c>
      <c r="H14" s="7">
        <v>31510</v>
      </c>
      <c r="I14" s="7">
        <v>112</v>
      </c>
      <c r="J14" s="7">
        <v>18872</v>
      </c>
      <c r="K14" s="7">
        <v>121</v>
      </c>
      <c r="L14" s="7">
        <v>31556</v>
      </c>
      <c r="M14" s="7">
        <v>112</v>
      </c>
      <c r="N14" s="7">
        <v>33848</v>
      </c>
      <c r="O14" s="7">
        <v>109</v>
      </c>
      <c r="P14" s="7">
        <v>24518</v>
      </c>
      <c r="Q14" s="7">
        <v>105</v>
      </c>
      <c r="R14" s="7">
        <v>26969</v>
      </c>
      <c r="S14" s="7">
        <v>118</v>
      </c>
      <c r="T14" s="7">
        <v>35657</v>
      </c>
      <c r="U14" s="7">
        <v>114</v>
      </c>
      <c r="V14" s="7">
        <v>36625</v>
      </c>
      <c r="W14" s="7">
        <v>110</v>
      </c>
      <c r="X14" s="7">
        <v>30270</v>
      </c>
      <c r="Y14" s="7">
        <f>SUM(E14,G14,I14,K14,M14,O14,Q14,S14,U14,W14)</f>
        <v>1126</v>
      </c>
      <c r="Z14" s="7">
        <f>5+5*(Y14-Y$61)/(Y$60-Y$61)</f>
        <v>8.794358507734303</v>
      </c>
      <c r="AA14" s="7"/>
      <c r="AB14" s="7">
        <f>Z14*(1-AA14)</f>
        <v>8.794358507734303</v>
      </c>
    </row>
    <row r="15" spans="1:28" ht="12">
      <c r="A15" s="7" t="str">
        <f t="shared" si="0"/>
        <v>ra042680</v>
      </c>
      <c r="B15" s="8">
        <v>42680</v>
      </c>
      <c r="C15" s="7" t="s">
        <v>26</v>
      </c>
      <c r="D15" t="s">
        <v>89</v>
      </c>
      <c r="E15" s="7">
        <v>85</v>
      </c>
      <c r="F15" s="7">
        <v>-26208</v>
      </c>
      <c r="G15" s="7">
        <v>84</v>
      </c>
      <c r="H15" s="7">
        <v>-22678</v>
      </c>
      <c r="I15" s="7">
        <v>82</v>
      </c>
      <c r="J15" s="7">
        <v>-20146</v>
      </c>
      <c r="K15" s="7">
        <v>85</v>
      </c>
      <c r="L15" s="7">
        <v>-17633</v>
      </c>
      <c r="M15" s="7">
        <v>90</v>
      </c>
      <c r="N15" s="7">
        <v>-20073</v>
      </c>
      <c r="O15" s="7">
        <v>87</v>
      </c>
      <c r="P15" s="7">
        <v>-21740</v>
      </c>
      <c r="Q15" s="7">
        <v>84</v>
      </c>
      <c r="R15" s="7">
        <v>-28438</v>
      </c>
      <c r="S15" s="7">
        <v>85</v>
      </c>
      <c r="T15" s="7">
        <v>-18568</v>
      </c>
      <c r="U15" s="7">
        <v>84</v>
      </c>
      <c r="V15" s="7">
        <v>-26329</v>
      </c>
      <c r="W15" s="7">
        <v>86</v>
      </c>
      <c r="X15" s="7">
        <v>-23539</v>
      </c>
      <c r="Y15" s="7">
        <f>SUM(E15,G15,I15,K15,M15,O15,Q15,S15,U15,W15)</f>
        <v>852</v>
      </c>
      <c r="Z15" s="7">
        <f>5+5*(Y15-Y$61)/(Y$60-Y$61)</f>
        <v>7.547770700636942</v>
      </c>
      <c r="AA15" s="7"/>
      <c r="AB15" s="7">
        <f>Z15*(1-AA15)</f>
        <v>7.547770700636942</v>
      </c>
    </row>
    <row r="16" spans="1:28" ht="12">
      <c r="A16" s="4" t="str">
        <f t="shared" si="0"/>
        <v>ra042683</v>
      </c>
      <c r="B16" s="5">
        <v>42683</v>
      </c>
      <c r="C16" s="4" t="s">
        <v>27</v>
      </c>
      <c r="D16" t="s">
        <v>90</v>
      </c>
      <c r="E16" s="7">
        <v>100</v>
      </c>
      <c r="F16" s="7">
        <v>-2160</v>
      </c>
      <c r="G16" s="7">
        <v>84</v>
      </c>
      <c r="H16" s="7">
        <v>3177</v>
      </c>
      <c r="I16" s="7">
        <v>96</v>
      </c>
      <c r="J16" s="7">
        <v>3214</v>
      </c>
      <c r="K16" s="7">
        <v>86</v>
      </c>
      <c r="L16" s="7">
        <v>-2507</v>
      </c>
      <c r="M16" s="7">
        <v>89</v>
      </c>
      <c r="N16" s="7">
        <v>-2768</v>
      </c>
      <c r="O16" s="7">
        <v>91</v>
      </c>
      <c r="P16" s="7">
        <v>-8343</v>
      </c>
      <c r="Q16" s="7">
        <v>89</v>
      </c>
      <c r="R16" s="7">
        <v>-2608</v>
      </c>
      <c r="S16" s="7">
        <v>91</v>
      </c>
      <c r="T16" s="7">
        <v>419</v>
      </c>
      <c r="U16" s="7">
        <v>88</v>
      </c>
      <c r="V16" s="7">
        <v>200</v>
      </c>
      <c r="W16" s="7">
        <v>95</v>
      </c>
      <c r="X16" s="7">
        <v>329</v>
      </c>
      <c r="Y16" s="7">
        <f>SUM(E16,G16,I16,K16,M16,O16,Q16,S16,U16,W16)</f>
        <v>909</v>
      </c>
      <c r="Z16" s="7">
        <f>5+5*(Y16-Y$61)/(Y$60-Y$61)</f>
        <v>7.8070973612374885</v>
      </c>
      <c r="AA16" s="7"/>
      <c r="AB16" s="7">
        <f>Z16*(1-AA16)</f>
        <v>7.8070973612374885</v>
      </c>
    </row>
    <row r="17" spans="1:28" ht="12">
      <c r="A17" s="7" t="str">
        <f t="shared" si="0"/>
        <v>ra042989</v>
      </c>
      <c r="B17" s="8">
        <v>42989</v>
      </c>
      <c r="C17" s="7" t="s">
        <v>28</v>
      </c>
      <c r="D17" t="s">
        <v>91</v>
      </c>
      <c r="E17" s="7">
        <v>57</v>
      </c>
      <c r="F17" s="7">
        <v>-19222</v>
      </c>
      <c r="G17" s="7">
        <v>55</v>
      </c>
      <c r="H17" s="7">
        <v>-26822</v>
      </c>
      <c r="I17" s="7">
        <v>52</v>
      </c>
      <c r="J17" s="7">
        <v>-23772</v>
      </c>
      <c r="K17" s="7">
        <v>52</v>
      </c>
      <c r="L17" s="7">
        <v>-24149</v>
      </c>
      <c r="M17" s="7">
        <v>60</v>
      </c>
      <c r="N17" s="7">
        <v>-17263</v>
      </c>
      <c r="O17" s="7">
        <v>61</v>
      </c>
      <c r="P17" s="7">
        <v>-15402</v>
      </c>
      <c r="Q17" s="7">
        <v>61</v>
      </c>
      <c r="R17" s="7">
        <v>-30800</v>
      </c>
      <c r="S17" s="7">
        <v>52</v>
      </c>
      <c r="T17" s="7">
        <v>-33530</v>
      </c>
      <c r="U17" s="7">
        <v>58</v>
      </c>
      <c r="V17" s="7">
        <v>-17271</v>
      </c>
      <c r="W17" s="7">
        <v>58</v>
      </c>
      <c r="X17" s="7">
        <v>-21080</v>
      </c>
      <c r="Y17" s="7">
        <f>SUM(E17,G17,I17,K17,M17,O17,Q17,S17,U17,W17)</f>
        <v>566</v>
      </c>
      <c r="Z17" s="7">
        <f>5+5*(Y17-Y$61)/(Y$60-Y$61)</f>
        <v>6.246587807097361</v>
      </c>
      <c r="AA17" s="7"/>
      <c r="AB17" s="7">
        <f>Z17*(1-AA17)</f>
        <v>6.246587807097361</v>
      </c>
    </row>
    <row r="18" spans="1:28" ht="12">
      <c r="A18" s="4" t="str">
        <f t="shared" si="0"/>
        <v>ra044029</v>
      </c>
      <c r="B18" s="5">
        <v>44029</v>
      </c>
      <c r="C18" s="4" t="s">
        <v>29</v>
      </c>
      <c r="D18" t="s">
        <v>92</v>
      </c>
      <c r="E18" s="7">
        <v>50</v>
      </c>
      <c r="F18" s="7">
        <v>-22879</v>
      </c>
      <c r="G18" s="7">
        <v>44</v>
      </c>
      <c r="H18" s="7">
        <v>-27883</v>
      </c>
      <c r="I18" s="7">
        <v>38</v>
      </c>
      <c r="J18" s="7">
        <v>-39871</v>
      </c>
      <c r="K18" s="7">
        <v>46</v>
      </c>
      <c r="L18" s="7">
        <v>-33928</v>
      </c>
      <c r="M18" s="7">
        <v>44</v>
      </c>
      <c r="N18" s="7">
        <v>-29969</v>
      </c>
      <c r="O18" s="7">
        <v>46</v>
      </c>
      <c r="P18" s="7">
        <v>-36397</v>
      </c>
      <c r="Q18" s="7">
        <v>45</v>
      </c>
      <c r="R18" s="7">
        <v>-32562</v>
      </c>
      <c r="S18" s="7">
        <v>42</v>
      </c>
      <c r="T18" s="7">
        <v>-31549</v>
      </c>
      <c r="U18" s="7">
        <v>46</v>
      </c>
      <c r="V18" s="7">
        <v>-33224</v>
      </c>
      <c r="W18" s="7">
        <v>46</v>
      </c>
      <c r="X18" s="7">
        <v>-33184</v>
      </c>
      <c r="Y18" s="7">
        <f>SUM(E18,G18,I18,K18,M18,O18,Q18,S18,U18,W18)</f>
        <v>447</v>
      </c>
      <c r="Z18" s="7">
        <f>5+5*(Y18-Y$61)/(Y$60-Y$61)</f>
        <v>5.705186533212011</v>
      </c>
      <c r="AA18" s="7"/>
      <c r="AB18" s="7">
        <f>Z18*(1-AA18)</f>
        <v>5.705186533212011</v>
      </c>
    </row>
    <row r="19" spans="1:28" ht="11.25">
      <c r="A19" s="7" t="str">
        <f t="shared" si="0"/>
        <v>ra044238</v>
      </c>
      <c r="B19" s="8">
        <v>44238</v>
      </c>
      <c r="C19" s="7" t="s">
        <v>30</v>
      </c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</row>
    <row r="20" spans="1:28" ht="12">
      <c r="A20" s="4" t="str">
        <f t="shared" si="0"/>
        <v>ra058589</v>
      </c>
      <c r="B20" s="5">
        <v>58589</v>
      </c>
      <c r="C20" s="4" t="s">
        <v>31</v>
      </c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>
        <f>5*0.78</f>
        <v>3.9000000000000004</v>
      </c>
      <c r="AA20" s="7"/>
      <c r="AB20" s="7">
        <f>Z20*(1-AA20)</f>
        <v>3.9000000000000004</v>
      </c>
    </row>
    <row r="21" spans="1:28" ht="12">
      <c r="A21" s="7" t="str">
        <f t="shared" si="0"/>
        <v>ra058985</v>
      </c>
      <c r="B21" s="8">
        <v>58985</v>
      </c>
      <c r="C21" s="7" t="s">
        <v>32</v>
      </c>
      <c r="D21" t="s">
        <v>93</v>
      </c>
      <c r="E21" s="7">
        <v>91</v>
      </c>
      <c r="F21" s="7">
        <v>36025</v>
      </c>
      <c r="G21" s="7">
        <v>91</v>
      </c>
      <c r="H21" s="7">
        <v>40835</v>
      </c>
      <c r="I21" s="7">
        <v>103</v>
      </c>
      <c r="J21" s="7">
        <v>33155</v>
      </c>
      <c r="K21" s="7">
        <v>100</v>
      </c>
      <c r="L21" s="7">
        <v>37024</v>
      </c>
      <c r="M21" s="7">
        <v>102</v>
      </c>
      <c r="N21" s="7">
        <v>45044</v>
      </c>
      <c r="O21" s="7">
        <v>98</v>
      </c>
      <c r="P21" s="7">
        <v>37365</v>
      </c>
      <c r="Q21" s="7">
        <v>93</v>
      </c>
      <c r="R21" s="7">
        <v>37945</v>
      </c>
      <c r="S21" s="7">
        <v>98</v>
      </c>
      <c r="T21" s="7">
        <v>39224</v>
      </c>
      <c r="U21" s="7">
        <v>102</v>
      </c>
      <c r="V21" s="7">
        <v>28129</v>
      </c>
      <c r="W21" s="7">
        <v>99</v>
      </c>
      <c r="X21" s="7">
        <v>35052</v>
      </c>
      <c r="Y21" s="7">
        <f aca="true" t="shared" si="1" ref="Y21:Y28">SUM(E21,G21,I21,K21,M21,O21,Q21,S21,U21,W21)</f>
        <v>977</v>
      </c>
      <c r="Z21" s="7">
        <f aca="true" t="shared" si="2" ref="Z21:Z28">5+5*(Y21-Y$61)/(Y$60-Y$61)</f>
        <v>8.116469517743404</v>
      </c>
      <c r="AA21" s="7"/>
      <c r="AB21" s="7">
        <f aca="true" t="shared" si="3" ref="AB21:AB28">Z21*(1-AA21)</f>
        <v>8.116469517743404</v>
      </c>
    </row>
    <row r="22" spans="1:28" ht="12">
      <c r="A22" s="4" t="str">
        <f t="shared" si="0"/>
        <v>ra059373</v>
      </c>
      <c r="B22" s="5">
        <v>59373</v>
      </c>
      <c r="C22" s="4" t="s">
        <v>33</v>
      </c>
      <c r="D22" t="s">
        <v>94</v>
      </c>
      <c r="E22" s="7">
        <v>93</v>
      </c>
      <c r="F22" s="7">
        <v>10197</v>
      </c>
      <c r="G22" s="7">
        <v>84</v>
      </c>
      <c r="H22" s="7">
        <v>15983</v>
      </c>
      <c r="I22" s="7">
        <v>90</v>
      </c>
      <c r="J22" s="7">
        <v>-4390</v>
      </c>
      <c r="K22" s="7">
        <v>91</v>
      </c>
      <c r="L22" s="7">
        <v>9159</v>
      </c>
      <c r="M22" s="7">
        <v>81</v>
      </c>
      <c r="N22" s="7">
        <v>18964</v>
      </c>
      <c r="O22" s="7">
        <v>92</v>
      </c>
      <c r="P22" s="7">
        <v>5839</v>
      </c>
      <c r="Q22" s="7">
        <v>86</v>
      </c>
      <c r="R22" s="7">
        <v>11114</v>
      </c>
      <c r="S22" s="7">
        <v>96</v>
      </c>
      <c r="T22" s="7">
        <v>4532</v>
      </c>
      <c r="U22" s="7">
        <v>88</v>
      </c>
      <c r="V22" s="7">
        <v>12647</v>
      </c>
      <c r="W22" s="7">
        <v>87</v>
      </c>
      <c r="X22" s="7">
        <v>14097</v>
      </c>
      <c r="Y22" s="7">
        <f t="shared" si="1"/>
        <v>888</v>
      </c>
      <c r="Z22" s="7">
        <f t="shared" si="2"/>
        <v>7.711555959963603</v>
      </c>
      <c r="AA22" s="7"/>
      <c r="AB22" s="7">
        <f t="shared" si="3"/>
        <v>7.711555959963603</v>
      </c>
    </row>
    <row r="23" spans="1:28" ht="12">
      <c r="A23" s="7" t="str">
        <f t="shared" si="0"/>
        <v>ra059451</v>
      </c>
      <c r="B23" s="8">
        <v>59451</v>
      </c>
      <c r="C23" s="7" t="s">
        <v>34</v>
      </c>
      <c r="D23" t="s">
        <v>95</v>
      </c>
      <c r="E23" s="7">
        <v>62</v>
      </c>
      <c r="F23" s="7">
        <v>-25241</v>
      </c>
      <c r="G23" s="7">
        <v>64</v>
      </c>
      <c r="H23" s="7">
        <v>-28346</v>
      </c>
      <c r="I23" s="7">
        <v>65</v>
      </c>
      <c r="J23" s="7">
        <v>-32338</v>
      </c>
      <c r="K23" s="7">
        <v>64</v>
      </c>
      <c r="L23" s="7">
        <v>-30501</v>
      </c>
      <c r="M23" s="7">
        <v>67</v>
      </c>
      <c r="N23" s="7">
        <v>-29580</v>
      </c>
      <c r="O23" s="7">
        <v>70</v>
      </c>
      <c r="P23" s="7">
        <v>-24707</v>
      </c>
      <c r="Q23" s="7">
        <v>67</v>
      </c>
      <c r="R23" s="7">
        <v>-35541</v>
      </c>
      <c r="S23" s="7">
        <v>65</v>
      </c>
      <c r="T23" s="7">
        <v>-31047</v>
      </c>
      <c r="U23" s="7">
        <v>63</v>
      </c>
      <c r="V23" s="7">
        <v>-27073</v>
      </c>
      <c r="W23" s="7">
        <v>67</v>
      </c>
      <c r="X23" s="7">
        <v>-29672</v>
      </c>
      <c r="Y23" s="7">
        <f t="shared" si="1"/>
        <v>654</v>
      </c>
      <c r="Z23" s="7">
        <f t="shared" si="2"/>
        <v>6.64695177434031</v>
      </c>
      <c r="AA23" s="7"/>
      <c r="AB23" s="7">
        <f t="shared" si="3"/>
        <v>6.64695177434031</v>
      </c>
    </row>
    <row r="24" spans="1:28" ht="12">
      <c r="A24" s="4" t="str">
        <f t="shared" si="0"/>
        <v>ra059664</v>
      </c>
      <c r="B24" s="5">
        <v>59664</v>
      </c>
      <c r="C24" s="4" t="s">
        <v>35</v>
      </c>
      <c r="D24" t="s">
        <v>96</v>
      </c>
      <c r="E24" s="7">
        <v>61</v>
      </c>
      <c r="F24" s="7">
        <v>-32103</v>
      </c>
      <c r="G24" s="7">
        <v>57</v>
      </c>
      <c r="H24" s="7">
        <v>-26704</v>
      </c>
      <c r="I24" s="7">
        <v>56</v>
      </c>
      <c r="J24" s="7">
        <v>-24357</v>
      </c>
      <c r="K24" s="7">
        <v>55</v>
      </c>
      <c r="L24" s="7">
        <v>-23850</v>
      </c>
      <c r="M24" s="7">
        <v>56</v>
      </c>
      <c r="N24" s="7">
        <v>-28924</v>
      </c>
      <c r="O24" s="7">
        <v>52</v>
      </c>
      <c r="P24" s="7">
        <v>-31354</v>
      </c>
      <c r="Q24" s="7">
        <v>59</v>
      </c>
      <c r="R24" s="7">
        <v>-32357</v>
      </c>
      <c r="S24" s="7">
        <v>55</v>
      </c>
      <c r="T24" s="7">
        <v>-27607</v>
      </c>
      <c r="U24" s="7">
        <v>59</v>
      </c>
      <c r="V24" s="7">
        <v>-19620</v>
      </c>
      <c r="W24" s="7">
        <v>60</v>
      </c>
      <c r="X24" s="7">
        <v>-26683</v>
      </c>
      <c r="Y24" s="7">
        <f t="shared" si="1"/>
        <v>570</v>
      </c>
      <c r="Z24" s="7">
        <f t="shared" si="2"/>
        <v>6.264786169244768</v>
      </c>
      <c r="AA24" s="7"/>
      <c r="AB24" s="7">
        <f t="shared" si="3"/>
        <v>6.264786169244768</v>
      </c>
    </row>
    <row r="25" spans="1:28" ht="12">
      <c r="A25" s="7" t="str">
        <f t="shared" si="0"/>
        <v>ra059914</v>
      </c>
      <c r="B25" s="8">
        <v>59914</v>
      </c>
      <c r="C25" s="7" t="s">
        <v>36</v>
      </c>
      <c r="D25" t="s">
        <v>97</v>
      </c>
      <c r="E25" s="7">
        <v>60</v>
      </c>
      <c r="F25" s="7">
        <v>3452</v>
      </c>
      <c r="G25" s="7">
        <v>66</v>
      </c>
      <c r="H25" s="7">
        <v>1138</v>
      </c>
      <c r="I25" s="7">
        <v>67</v>
      </c>
      <c r="J25" s="7">
        <v>-4751</v>
      </c>
      <c r="K25" s="7">
        <v>60</v>
      </c>
      <c r="L25" s="7">
        <v>4485</v>
      </c>
      <c r="M25" s="7">
        <v>67</v>
      </c>
      <c r="N25" s="7">
        <v>4215</v>
      </c>
      <c r="O25" s="7">
        <v>68</v>
      </c>
      <c r="P25" s="7">
        <v>4009</v>
      </c>
      <c r="Q25" s="7">
        <v>66</v>
      </c>
      <c r="R25" s="7">
        <v>671</v>
      </c>
      <c r="S25" s="7">
        <v>63</v>
      </c>
      <c r="T25" s="7">
        <v>-10778</v>
      </c>
      <c r="U25" s="7">
        <v>66</v>
      </c>
      <c r="V25" s="7">
        <v>1198</v>
      </c>
      <c r="W25" s="7">
        <v>59</v>
      </c>
      <c r="X25" s="7">
        <v>-8434</v>
      </c>
      <c r="Y25" s="7">
        <f t="shared" si="1"/>
        <v>642</v>
      </c>
      <c r="Z25" s="7">
        <f t="shared" si="2"/>
        <v>6.592356687898089</v>
      </c>
      <c r="AA25" s="7"/>
      <c r="AB25" s="7">
        <f t="shared" si="3"/>
        <v>6.592356687898089</v>
      </c>
    </row>
    <row r="26" spans="1:28" ht="12">
      <c r="A26" s="4" t="str">
        <f t="shared" si="0"/>
        <v>ra059988</v>
      </c>
      <c r="B26" s="5">
        <v>59988</v>
      </c>
      <c r="C26" s="4" t="s">
        <v>37</v>
      </c>
      <c r="D26" t="s">
        <v>98</v>
      </c>
      <c r="E26" s="7">
        <v>34</v>
      </c>
      <c r="F26" s="7">
        <v>-43627</v>
      </c>
      <c r="G26" s="7">
        <v>31</v>
      </c>
      <c r="H26" s="7">
        <v>-57460</v>
      </c>
      <c r="I26" s="7">
        <v>39</v>
      </c>
      <c r="J26" s="7">
        <v>-45096</v>
      </c>
      <c r="K26" s="7">
        <v>37</v>
      </c>
      <c r="L26" s="7">
        <v>-43269</v>
      </c>
      <c r="M26" s="7">
        <v>35</v>
      </c>
      <c r="N26" s="7">
        <v>-52930</v>
      </c>
      <c r="O26" s="7">
        <v>34</v>
      </c>
      <c r="P26" s="7">
        <v>-55764</v>
      </c>
      <c r="Q26" s="7">
        <v>33</v>
      </c>
      <c r="R26" s="7">
        <v>-46785</v>
      </c>
      <c r="S26" s="7">
        <v>26</v>
      </c>
      <c r="T26" s="7">
        <v>-53590</v>
      </c>
      <c r="U26" s="7">
        <v>36</v>
      </c>
      <c r="V26" s="7">
        <v>-53525</v>
      </c>
      <c r="W26" s="7">
        <v>32</v>
      </c>
      <c r="X26" s="7">
        <v>-71412</v>
      </c>
      <c r="Y26" s="7">
        <f t="shared" si="1"/>
        <v>337</v>
      </c>
      <c r="Z26" s="7">
        <f t="shared" si="2"/>
        <v>5.204731574158326</v>
      </c>
      <c r="AA26" s="7"/>
      <c r="AB26" s="7">
        <f t="shared" si="3"/>
        <v>5.204731574158326</v>
      </c>
    </row>
    <row r="27" spans="1:28" ht="12">
      <c r="A27" s="7" t="str">
        <f t="shared" si="0"/>
        <v>ra060127</v>
      </c>
      <c r="B27" s="8">
        <v>60127</v>
      </c>
      <c r="C27" s="7" t="s">
        <v>38</v>
      </c>
      <c r="D27" t="s">
        <v>99</v>
      </c>
      <c r="E27" s="7">
        <v>87</v>
      </c>
      <c r="F27" s="7">
        <v>14224</v>
      </c>
      <c r="G27" s="7">
        <v>95</v>
      </c>
      <c r="H27" s="7">
        <v>35597</v>
      </c>
      <c r="I27" s="7">
        <v>86</v>
      </c>
      <c r="J27" s="7">
        <v>28341</v>
      </c>
      <c r="K27" s="7">
        <v>87</v>
      </c>
      <c r="L27" s="7">
        <v>30740</v>
      </c>
      <c r="M27" s="7">
        <v>92</v>
      </c>
      <c r="N27" s="7">
        <v>18685</v>
      </c>
      <c r="O27" s="7">
        <v>82</v>
      </c>
      <c r="P27" s="7">
        <v>18572</v>
      </c>
      <c r="Q27" s="7">
        <v>88</v>
      </c>
      <c r="R27" s="7">
        <v>20785</v>
      </c>
      <c r="S27" s="7">
        <v>94</v>
      </c>
      <c r="T27" s="7">
        <v>28410</v>
      </c>
      <c r="U27" s="7">
        <v>83</v>
      </c>
      <c r="V27" s="7">
        <v>33636</v>
      </c>
      <c r="W27" s="7">
        <v>82</v>
      </c>
      <c r="X27" s="7">
        <v>24257</v>
      </c>
      <c r="Y27" s="7">
        <f t="shared" si="1"/>
        <v>876</v>
      </c>
      <c r="Z27" s="7">
        <f t="shared" si="2"/>
        <v>7.656960873521383</v>
      </c>
      <c r="AA27" s="7"/>
      <c r="AB27" s="7">
        <f t="shared" si="3"/>
        <v>7.656960873521383</v>
      </c>
    </row>
    <row r="28" spans="1:28" ht="12">
      <c r="A28" s="4" t="str">
        <f t="shared" si="0"/>
        <v>ra060319</v>
      </c>
      <c r="B28" s="5">
        <v>60319</v>
      </c>
      <c r="C28" s="4" t="s">
        <v>39</v>
      </c>
      <c r="D28" t="s">
        <v>100</v>
      </c>
      <c r="E28" s="7">
        <v>55</v>
      </c>
      <c r="F28" s="7">
        <v>-34356</v>
      </c>
      <c r="G28" s="7">
        <v>60</v>
      </c>
      <c r="H28" s="7">
        <v>-39023</v>
      </c>
      <c r="I28" s="7">
        <v>58</v>
      </c>
      <c r="J28" s="7">
        <v>-31351</v>
      </c>
      <c r="K28" s="7">
        <v>55</v>
      </c>
      <c r="L28" s="7">
        <v>-43967</v>
      </c>
      <c r="M28" s="7">
        <v>58</v>
      </c>
      <c r="N28" s="7">
        <v>-45736</v>
      </c>
      <c r="O28" s="7">
        <v>57</v>
      </c>
      <c r="P28" s="7">
        <v>-43545</v>
      </c>
      <c r="Q28" s="7">
        <v>62</v>
      </c>
      <c r="R28" s="7">
        <v>-30706</v>
      </c>
      <c r="S28" s="7">
        <v>56</v>
      </c>
      <c r="T28" s="7">
        <v>-36982</v>
      </c>
      <c r="U28" s="7">
        <v>54</v>
      </c>
      <c r="V28" s="7">
        <v>-42839</v>
      </c>
      <c r="W28" s="7">
        <v>57</v>
      </c>
      <c r="X28" s="7">
        <v>-23237</v>
      </c>
      <c r="Y28" s="7">
        <f t="shared" si="1"/>
        <v>572</v>
      </c>
      <c r="Z28" s="7">
        <f t="shared" si="2"/>
        <v>6.273885350318471</v>
      </c>
      <c r="AA28" s="7"/>
      <c r="AB28" s="7">
        <f t="shared" si="3"/>
        <v>6.273885350318471</v>
      </c>
    </row>
    <row r="29" spans="1:28" ht="11.25">
      <c r="A29" s="7" t="str">
        <f t="shared" si="0"/>
        <v>ra060486</v>
      </c>
      <c r="B29" s="8">
        <v>60486</v>
      </c>
      <c r="C29" s="7" t="s">
        <v>40</v>
      </c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</row>
    <row r="30" spans="1:28" ht="12">
      <c r="A30" s="4" t="str">
        <f t="shared" si="0"/>
        <v>ra060603</v>
      </c>
      <c r="B30" s="5">
        <v>60603</v>
      </c>
      <c r="C30" s="4" t="s">
        <v>41</v>
      </c>
      <c r="D30" t="s">
        <v>101</v>
      </c>
      <c r="E30" s="7">
        <v>139</v>
      </c>
      <c r="F30" s="7">
        <v>63562</v>
      </c>
      <c r="G30" s="7">
        <v>139</v>
      </c>
      <c r="H30" s="7">
        <v>60635</v>
      </c>
      <c r="I30" s="7">
        <v>142</v>
      </c>
      <c r="J30" s="7">
        <v>67690</v>
      </c>
      <c r="K30" s="7">
        <v>136</v>
      </c>
      <c r="L30" s="7">
        <v>55811</v>
      </c>
      <c r="M30" s="7">
        <v>138</v>
      </c>
      <c r="N30" s="7">
        <v>68049</v>
      </c>
      <c r="O30" s="7">
        <v>141</v>
      </c>
      <c r="P30" s="7">
        <v>76422</v>
      </c>
      <c r="Q30" s="7">
        <v>138</v>
      </c>
      <c r="R30" s="7">
        <v>53325</v>
      </c>
      <c r="S30" s="7">
        <v>138</v>
      </c>
      <c r="T30" s="7">
        <v>55056</v>
      </c>
      <c r="U30" s="7">
        <v>140</v>
      </c>
      <c r="V30" s="7">
        <v>57748</v>
      </c>
      <c r="W30" s="7">
        <v>140</v>
      </c>
      <c r="X30" s="7">
        <v>64676</v>
      </c>
      <c r="Y30" s="7">
        <f aca="true" t="shared" si="4" ref="Y30:Y39">SUM(E30,G30,I30,K30,M30,O30,Q30,S30,U30,W30)</f>
        <v>1391</v>
      </c>
      <c r="Z30" s="7">
        <f aca="true" t="shared" si="5" ref="Z30:Z39">5+5*(Y30-Y$61)/(Y$60-Y$61)</f>
        <v>10</v>
      </c>
      <c r="AA30" s="7"/>
      <c r="AB30" s="7">
        <f aca="true" t="shared" si="6" ref="AB30:AB39">Z30*(1-AA30)</f>
        <v>10</v>
      </c>
    </row>
    <row r="31" spans="1:28" ht="12">
      <c r="A31" s="7" t="str">
        <f t="shared" si="0"/>
        <v>ra060808</v>
      </c>
      <c r="B31" s="8">
        <v>60808</v>
      </c>
      <c r="C31" s="7" t="s">
        <v>42</v>
      </c>
      <c r="D31" t="s">
        <v>102</v>
      </c>
      <c r="E31" s="7">
        <v>57</v>
      </c>
      <c r="F31" s="7">
        <v>-36774</v>
      </c>
      <c r="G31" s="7">
        <v>53</v>
      </c>
      <c r="H31" s="7">
        <v>-45263</v>
      </c>
      <c r="I31" s="7">
        <v>51</v>
      </c>
      <c r="J31" s="7">
        <v>-32422</v>
      </c>
      <c r="K31" s="7">
        <v>53</v>
      </c>
      <c r="L31" s="7">
        <v>-39793</v>
      </c>
      <c r="M31" s="7">
        <v>46</v>
      </c>
      <c r="N31" s="7">
        <v>-36902</v>
      </c>
      <c r="O31" s="7">
        <v>55</v>
      </c>
      <c r="P31" s="7">
        <v>-25018</v>
      </c>
      <c r="Q31" s="7">
        <v>58</v>
      </c>
      <c r="R31" s="7">
        <v>-30423</v>
      </c>
      <c r="S31" s="7">
        <v>48</v>
      </c>
      <c r="T31" s="7">
        <v>-40695</v>
      </c>
      <c r="U31" s="7">
        <v>40</v>
      </c>
      <c r="V31" s="7">
        <v>-45332</v>
      </c>
      <c r="W31" s="7">
        <v>50</v>
      </c>
      <c r="X31" s="7">
        <v>-30762</v>
      </c>
      <c r="Y31" s="7">
        <f t="shared" si="4"/>
        <v>511</v>
      </c>
      <c r="Z31" s="7">
        <f t="shared" si="5"/>
        <v>5.996360327570518</v>
      </c>
      <c r="AA31" s="7"/>
      <c r="AB31" s="7">
        <f t="shared" si="6"/>
        <v>5.996360327570518</v>
      </c>
    </row>
    <row r="32" spans="1:28" ht="12">
      <c r="A32" s="4" t="str">
        <f t="shared" si="0"/>
        <v>ra060836</v>
      </c>
      <c r="B32" s="5">
        <v>60836</v>
      </c>
      <c r="C32" s="4" t="s">
        <v>43</v>
      </c>
      <c r="D32" t="s">
        <v>103</v>
      </c>
      <c r="E32" s="7">
        <v>81</v>
      </c>
      <c r="F32" s="7">
        <v>13962</v>
      </c>
      <c r="G32" s="7">
        <v>80</v>
      </c>
      <c r="H32" s="7">
        <v>23455</v>
      </c>
      <c r="I32" s="7">
        <v>83</v>
      </c>
      <c r="J32" s="7">
        <v>14542</v>
      </c>
      <c r="K32" s="7">
        <v>76</v>
      </c>
      <c r="L32" s="7">
        <v>14548</v>
      </c>
      <c r="M32" s="7">
        <v>84</v>
      </c>
      <c r="N32" s="7">
        <v>17639</v>
      </c>
      <c r="O32" s="7">
        <v>81</v>
      </c>
      <c r="P32" s="7">
        <v>29694</v>
      </c>
      <c r="Q32" s="7">
        <v>80</v>
      </c>
      <c r="R32" s="7">
        <v>21211</v>
      </c>
      <c r="S32" s="7">
        <v>84</v>
      </c>
      <c r="T32" s="7">
        <v>19625</v>
      </c>
      <c r="U32" s="7">
        <v>84</v>
      </c>
      <c r="V32" s="7">
        <v>21918</v>
      </c>
      <c r="W32" s="7">
        <v>89</v>
      </c>
      <c r="X32" s="7">
        <v>14411</v>
      </c>
      <c r="Y32" s="7">
        <f t="shared" si="4"/>
        <v>822</v>
      </c>
      <c r="Z32" s="7">
        <f t="shared" si="5"/>
        <v>7.411282984531392</v>
      </c>
      <c r="AA32" s="7">
        <v>0.0038</v>
      </c>
      <c r="AB32" s="7">
        <f t="shared" si="6"/>
        <v>7.383120109190173</v>
      </c>
    </row>
    <row r="33" spans="1:28" ht="12">
      <c r="A33" s="7" t="str">
        <f t="shared" si="0"/>
        <v>ra061003</v>
      </c>
      <c r="B33" s="8">
        <v>61003</v>
      </c>
      <c r="C33" s="7" t="s">
        <v>44</v>
      </c>
      <c r="D33" t="s">
        <v>104</v>
      </c>
      <c r="E33" s="7">
        <v>92</v>
      </c>
      <c r="F33" s="7">
        <v>5806</v>
      </c>
      <c r="G33" s="7">
        <v>83</v>
      </c>
      <c r="H33" s="7">
        <v>-925</v>
      </c>
      <c r="I33" s="7">
        <v>79</v>
      </c>
      <c r="J33" s="7">
        <v>-1392</v>
      </c>
      <c r="K33" s="7">
        <v>91</v>
      </c>
      <c r="L33" s="7">
        <v>5803</v>
      </c>
      <c r="M33" s="7">
        <v>93</v>
      </c>
      <c r="N33" s="7">
        <v>13531</v>
      </c>
      <c r="O33" s="7">
        <v>89</v>
      </c>
      <c r="P33" s="7">
        <v>6268</v>
      </c>
      <c r="Q33" s="7">
        <v>85</v>
      </c>
      <c r="R33" s="7">
        <v>13850</v>
      </c>
      <c r="S33" s="7">
        <v>89</v>
      </c>
      <c r="T33" s="7">
        <v>5315</v>
      </c>
      <c r="U33" s="7">
        <v>92</v>
      </c>
      <c r="V33" s="7">
        <v>19314</v>
      </c>
      <c r="W33" s="7">
        <v>93</v>
      </c>
      <c r="X33" s="7">
        <v>17480</v>
      </c>
      <c r="Y33" s="7">
        <f t="shared" si="4"/>
        <v>886</v>
      </c>
      <c r="Z33" s="7">
        <f t="shared" si="5"/>
        <v>7.7024567788899</v>
      </c>
      <c r="AA33" s="7"/>
      <c r="AB33" s="7">
        <f t="shared" si="6"/>
        <v>7.7024567788899</v>
      </c>
    </row>
    <row r="34" spans="1:28" ht="12">
      <c r="A34" s="4" t="str">
        <f aca="true" t="shared" si="7" ref="A34:A56">CONCATENATE("ra",TEXT(B34,"000000"))</f>
        <v>ra061242</v>
      </c>
      <c r="B34" s="5">
        <v>61242</v>
      </c>
      <c r="C34" s="4" t="s">
        <v>45</v>
      </c>
      <c r="D34" t="s">
        <v>105</v>
      </c>
      <c r="E34" s="7">
        <v>96</v>
      </c>
      <c r="F34" s="7">
        <v>53725</v>
      </c>
      <c r="G34" s="7">
        <v>91</v>
      </c>
      <c r="H34" s="7">
        <v>31886</v>
      </c>
      <c r="I34" s="7">
        <v>82</v>
      </c>
      <c r="J34" s="7">
        <v>34850</v>
      </c>
      <c r="K34" s="7">
        <v>89</v>
      </c>
      <c r="L34" s="7">
        <v>36121</v>
      </c>
      <c r="M34" s="7">
        <v>85</v>
      </c>
      <c r="N34" s="7">
        <v>42876</v>
      </c>
      <c r="O34" s="7">
        <v>85</v>
      </c>
      <c r="P34" s="7">
        <v>38989</v>
      </c>
      <c r="Q34" s="7">
        <v>91</v>
      </c>
      <c r="R34" s="7">
        <v>33315</v>
      </c>
      <c r="S34" s="7">
        <v>83</v>
      </c>
      <c r="T34" s="7">
        <v>35739</v>
      </c>
      <c r="U34" s="7">
        <v>98</v>
      </c>
      <c r="V34" s="7">
        <v>35697</v>
      </c>
      <c r="W34" s="7">
        <v>88</v>
      </c>
      <c r="X34" s="7">
        <v>36004</v>
      </c>
      <c r="Y34" s="7">
        <f t="shared" si="4"/>
        <v>888</v>
      </c>
      <c r="Z34" s="7">
        <f t="shared" si="5"/>
        <v>7.711555959963603</v>
      </c>
      <c r="AA34" s="7">
        <v>0.0066</v>
      </c>
      <c r="AB34" s="7">
        <f t="shared" si="6"/>
        <v>7.660659690627844</v>
      </c>
    </row>
    <row r="35" spans="1:28" ht="12">
      <c r="A35" s="7" t="str">
        <f t="shared" si="7"/>
        <v>ra061355</v>
      </c>
      <c r="B35" s="8">
        <v>61355</v>
      </c>
      <c r="C35" s="7" t="s">
        <v>46</v>
      </c>
      <c r="D35" t="s">
        <v>106</v>
      </c>
      <c r="E35" s="7">
        <v>138</v>
      </c>
      <c r="F35" s="7">
        <v>44091</v>
      </c>
      <c r="G35" s="7">
        <v>138</v>
      </c>
      <c r="H35" s="7">
        <v>45919</v>
      </c>
      <c r="I35" s="7">
        <v>140</v>
      </c>
      <c r="J35" s="7">
        <v>39613</v>
      </c>
      <c r="K35" s="7">
        <v>137</v>
      </c>
      <c r="L35" s="7">
        <v>35573</v>
      </c>
      <c r="M35" s="7">
        <v>138</v>
      </c>
      <c r="N35" s="7">
        <v>61156</v>
      </c>
      <c r="O35" s="7">
        <v>138</v>
      </c>
      <c r="P35" s="7">
        <v>36491</v>
      </c>
      <c r="Q35" s="7">
        <v>139</v>
      </c>
      <c r="R35" s="7">
        <v>60243</v>
      </c>
      <c r="S35" s="7">
        <v>139</v>
      </c>
      <c r="T35" s="7">
        <v>51556</v>
      </c>
      <c r="U35" s="7">
        <v>135</v>
      </c>
      <c r="V35" s="7">
        <v>43997</v>
      </c>
      <c r="W35" s="7">
        <v>138</v>
      </c>
      <c r="X35" s="7">
        <v>49786</v>
      </c>
      <c r="Y35" s="7">
        <f t="shared" si="4"/>
        <v>1380</v>
      </c>
      <c r="Z35" s="7">
        <f t="shared" si="5"/>
        <v>9.949954504094631</v>
      </c>
      <c r="AA35" s="7"/>
      <c r="AB35" s="7">
        <f t="shared" si="6"/>
        <v>9.949954504094631</v>
      </c>
    </row>
    <row r="36" spans="1:28" ht="12">
      <c r="A36" s="4" t="str">
        <f t="shared" si="7"/>
        <v>ra061433</v>
      </c>
      <c r="B36" s="5">
        <v>61433</v>
      </c>
      <c r="C36" s="4" t="s">
        <v>47</v>
      </c>
      <c r="D36" t="s">
        <v>107</v>
      </c>
      <c r="E36" s="7">
        <v>137</v>
      </c>
      <c r="F36" s="7">
        <v>28262</v>
      </c>
      <c r="G36" s="7">
        <v>138</v>
      </c>
      <c r="H36" s="7">
        <v>22947</v>
      </c>
      <c r="I36" s="7">
        <v>137</v>
      </c>
      <c r="J36" s="7">
        <v>29882</v>
      </c>
      <c r="K36" s="7">
        <v>140</v>
      </c>
      <c r="L36" s="7">
        <v>44916</v>
      </c>
      <c r="M36" s="7">
        <v>139</v>
      </c>
      <c r="N36" s="7">
        <v>29099</v>
      </c>
      <c r="O36" s="7">
        <v>137</v>
      </c>
      <c r="P36" s="7">
        <v>17592</v>
      </c>
      <c r="Q36" s="7">
        <v>135</v>
      </c>
      <c r="R36" s="7">
        <v>19194</v>
      </c>
      <c r="S36" s="7">
        <v>135</v>
      </c>
      <c r="T36" s="7">
        <v>33255</v>
      </c>
      <c r="U36" s="7">
        <v>138</v>
      </c>
      <c r="V36" s="7">
        <v>24784</v>
      </c>
      <c r="W36" s="7">
        <v>136</v>
      </c>
      <c r="X36" s="7">
        <v>36629</v>
      </c>
      <c r="Y36" s="7">
        <f t="shared" si="4"/>
        <v>1372</v>
      </c>
      <c r="Z36" s="7">
        <f t="shared" si="5"/>
        <v>9.913557779799818</v>
      </c>
      <c r="AA36" s="7"/>
      <c r="AB36" s="7">
        <f t="shared" si="6"/>
        <v>9.913557779799818</v>
      </c>
    </row>
    <row r="37" spans="1:28" ht="12">
      <c r="A37" s="7" t="str">
        <f t="shared" si="7"/>
        <v>ra061473</v>
      </c>
      <c r="B37" s="8">
        <v>61473</v>
      </c>
      <c r="C37" s="7" t="s">
        <v>48</v>
      </c>
      <c r="D37" t="s">
        <v>108</v>
      </c>
      <c r="E37" s="7">
        <v>54</v>
      </c>
      <c r="F37" s="7">
        <v>-11832</v>
      </c>
      <c r="G37" s="7">
        <v>46</v>
      </c>
      <c r="H37" s="7">
        <v>-13098</v>
      </c>
      <c r="I37" s="7">
        <v>38</v>
      </c>
      <c r="J37" s="7">
        <v>-19863</v>
      </c>
      <c r="K37" s="7">
        <v>42</v>
      </c>
      <c r="L37" s="7">
        <v>-8360</v>
      </c>
      <c r="M37" s="7">
        <v>51</v>
      </c>
      <c r="N37" s="7">
        <v>-12793</v>
      </c>
      <c r="O37" s="7">
        <v>51</v>
      </c>
      <c r="P37" s="7">
        <v>-8881</v>
      </c>
      <c r="Q37" s="7">
        <v>37</v>
      </c>
      <c r="R37" s="7">
        <v>-19420</v>
      </c>
      <c r="S37" s="7">
        <v>44</v>
      </c>
      <c r="T37" s="7">
        <v>-16343</v>
      </c>
      <c r="U37" s="7">
        <v>43</v>
      </c>
      <c r="V37" s="7">
        <v>-28932</v>
      </c>
      <c r="W37" s="7">
        <v>40</v>
      </c>
      <c r="X37" s="7">
        <v>-19310</v>
      </c>
      <c r="Y37" s="7">
        <f t="shared" si="4"/>
        <v>446</v>
      </c>
      <c r="Z37" s="7">
        <f t="shared" si="5"/>
        <v>5.7006369426751595</v>
      </c>
      <c r="AA37" s="7"/>
      <c r="AB37" s="7">
        <f t="shared" si="6"/>
        <v>5.7006369426751595</v>
      </c>
    </row>
    <row r="38" spans="1:28" ht="12">
      <c r="A38" s="4" t="str">
        <f t="shared" si="7"/>
        <v>ra061508</v>
      </c>
      <c r="B38" s="5">
        <v>61508</v>
      </c>
      <c r="C38" s="4" t="s">
        <v>49</v>
      </c>
      <c r="D38" t="s">
        <v>109</v>
      </c>
      <c r="E38" s="7">
        <v>118</v>
      </c>
      <c r="F38" s="7">
        <v>-26973</v>
      </c>
      <c r="G38" s="7">
        <v>116</v>
      </c>
      <c r="H38" s="7">
        <v>-29972</v>
      </c>
      <c r="I38" s="7">
        <v>119</v>
      </c>
      <c r="J38" s="7">
        <v>-23445</v>
      </c>
      <c r="K38" s="7">
        <v>108</v>
      </c>
      <c r="L38" s="7">
        <v>-42105</v>
      </c>
      <c r="M38" s="7">
        <v>114</v>
      </c>
      <c r="N38" s="7">
        <v>-35992</v>
      </c>
      <c r="O38" s="7">
        <v>114</v>
      </c>
      <c r="P38" s="7">
        <v>-35926</v>
      </c>
      <c r="Q38" s="7">
        <v>115</v>
      </c>
      <c r="R38" s="7">
        <v>-27027</v>
      </c>
      <c r="S38" s="7">
        <v>118</v>
      </c>
      <c r="T38" s="7">
        <v>-27130</v>
      </c>
      <c r="U38" s="7">
        <v>112</v>
      </c>
      <c r="V38" s="7">
        <v>-36134</v>
      </c>
      <c r="W38" s="7">
        <v>115</v>
      </c>
      <c r="X38" s="7">
        <v>-27152</v>
      </c>
      <c r="Y38" s="7">
        <f t="shared" si="4"/>
        <v>1149</v>
      </c>
      <c r="Z38" s="7">
        <f t="shared" si="5"/>
        <v>8.898999090081892</v>
      </c>
      <c r="AA38" s="7"/>
      <c r="AB38" s="7">
        <f t="shared" si="6"/>
        <v>8.898999090081892</v>
      </c>
    </row>
    <row r="39" spans="1:28" ht="12">
      <c r="A39" s="7" t="str">
        <f t="shared" si="7"/>
        <v>ra061730</v>
      </c>
      <c r="B39" s="8">
        <v>61730</v>
      </c>
      <c r="C39" s="7" t="s">
        <v>50</v>
      </c>
      <c r="D39" t="s">
        <v>110</v>
      </c>
      <c r="E39" s="7">
        <v>126</v>
      </c>
      <c r="F39" s="7">
        <v>21542</v>
      </c>
      <c r="G39" s="7">
        <v>130</v>
      </c>
      <c r="H39" s="7">
        <v>31291</v>
      </c>
      <c r="I39" s="7">
        <v>125</v>
      </c>
      <c r="J39" s="7">
        <v>36382</v>
      </c>
      <c r="K39" s="7">
        <v>130</v>
      </c>
      <c r="L39" s="7">
        <v>34558</v>
      </c>
      <c r="M39" s="7">
        <v>127</v>
      </c>
      <c r="N39" s="7">
        <v>23029</v>
      </c>
      <c r="O39" s="7">
        <v>128</v>
      </c>
      <c r="P39" s="7">
        <v>44747</v>
      </c>
      <c r="Q39" s="7">
        <v>129</v>
      </c>
      <c r="R39" s="7">
        <v>41371</v>
      </c>
      <c r="S39" s="7">
        <v>127</v>
      </c>
      <c r="T39" s="7">
        <v>29682</v>
      </c>
      <c r="U39" s="7">
        <v>124</v>
      </c>
      <c r="V39" s="7">
        <v>37103</v>
      </c>
      <c r="W39" s="7">
        <v>125</v>
      </c>
      <c r="X39" s="7">
        <v>35288</v>
      </c>
      <c r="Y39" s="7">
        <f t="shared" si="4"/>
        <v>1271</v>
      </c>
      <c r="Z39" s="7">
        <f t="shared" si="5"/>
        <v>9.454049135577797</v>
      </c>
      <c r="AA39" s="7"/>
      <c r="AB39" s="7">
        <f t="shared" si="6"/>
        <v>9.454049135577797</v>
      </c>
    </row>
    <row r="40" spans="1:28" ht="11.25">
      <c r="A40" s="4" t="str">
        <f t="shared" si="7"/>
        <v>ra062362</v>
      </c>
      <c r="B40" s="5">
        <v>62362</v>
      </c>
      <c r="C40" s="4" t="s">
        <v>51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</row>
    <row r="41" spans="1:28" ht="11.25">
      <c r="A41" s="7" t="str">
        <f t="shared" si="7"/>
        <v>ra062363</v>
      </c>
      <c r="B41" s="8">
        <v>62363</v>
      </c>
      <c r="C41" s="7" t="s">
        <v>52</v>
      </c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</row>
    <row r="42" spans="1:28" ht="11.25">
      <c r="A42" s="4" t="str">
        <f t="shared" si="7"/>
        <v>ra062818</v>
      </c>
      <c r="B42" s="5">
        <v>62818</v>
      </c>
      <c r="C42" s="4" t="s">
        <v>53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</row>
    <row r="43" spans="1:28" ht="12">
      <c r="A43" s="7" t="str">
        <f t="shared" si="7"/>
        <v>ra063536</v>
      </c>
      <c r="B43" s="8">
        <v>63536</v>
      </c>
      <c r="C43" s="7" t="s">
        <v>54</v>
      </c>
      <c r="D43" t="s">
        <v>111</v>
      </c>
      <c r="E43" s="7">
        <v>57</v>
      </c>
      <c r="F43" s="7">
        <v>-17203</v>
      </c>
      <c r="G43" s="7">
        <v>52</v>
      </c>
      <c r="H43" s="7">
        <v>-21987</v>
      </c>
      <c r="I43" s="7">
        <v>53</v>
      </c>
      <c r="J43" s="7">
        <v>-11794</v>
      </c>
      <c r="K43" s="7">
        <v>51</v>
      </c>
      <c r="L43" s="7">
        <v>-12772</v>
      </c>
      <c r="M43" s="7">
        <v>55</v>
      </c>
      <c r="N43" s="7">
        <v>-22703</v>
      </c>
      <c r="O43" s="7">
        <v>53</v>
      </c>
      <c r="P43" s="7">
        <v>-18727</v>
      </c>
      <c r="Q43" s="7">
        <v>57</v>
      </c>
      <c r="R43" s="7">
        <v>-17515</v>
      </c>
      <c r="S43" s="7">
        <v>61</v>
      </c>
      <c r="T43" s="7">
        <v>-17951</v>
      </c>
      <c r="U43" s="7">
        <v>55</v>
      </c>
      <c r="V43" s="7">
        <v>-8903</v>
      </c>
      <c r="W43" s="7">
        <v>56</v>
      </c>
      <c r="X43" s="7">
        <v>-18499</v>
      </c>
      <c r="Y43" s="7">
        <f aca="true" t="shared" si="8" ref="Y43:Y56">SUM(E43,G43,I43,K43,M43,O43,Q43,S43,U43,W43)</f>
        <v>550</v>
      </c>
      <c r="Z43" s="7">
        <f aca="true" t="shared" si="9" ref="Z43:Z56">5+5*(Y43-Y$61)/(Y$60-Y$61)</f>
        <v>6.173794358507735</v>
      </c>
      <c r="AA43" s="7"/>
      <c r="AB43" s="7">
        <f aca="true" t="shared" si="10" ref="AB43:AB56">Z43*(1-AA43)</f>
        <v>6.173794358507735</v>
      </c>
    </row>
    <row r="44" spans="1:28" ht="12">
      <c r="A44" s="4" t="str">
        <f t="shared" si="7"/>
        <v>ra063658</v>
      </c>
      <c r="B44" s="5">
        <v>63658</v>
      </c>
      <c r="C44" s="4" t="s">
        <v>55</v>
      </c>
      <c r="D44" t="s">
        <v>112</v>
      </c>
      <c r="E44" s="7">
        <v>129</v>
      </c>
      <c r="F44" s="7">
        <v>28783</v>
      </c>
      <c r="G44" s="7">
        <v>127</v>
      </c>
      <c r="H44" s="7">
        <v>25394</v>
      </c>
      <c r="I44" s="7">
        <v>125</v>
      </c>
      <c r="J44" s="7">
        <v>25357</v>
      </c>
      <c r="K44" s="7">
        <v>126</v>
      </c>
      <c r="L44" s="7">
        <v>28216</v>
      </c>
      <c r="M44" s="7">
        <v>126</v>
      </c>
      <c r="N44" s="7">
        <v>31507</v>
      </c>
      <c r="O44" s="7">
        <v>121</v>
      </c>
      <c r="P44" s="7">
        <v>28034</v>
      </c>
      <c r="Q44" s="7">
        <v>130</v>
      </c>
      <c r="R44" s="7">
        <v>37403</v>
      </c>
      <c r="S44" s="7">
        <v>123</v>
      </c>
      <c r="T44" s="7">
        <v>22089</v>
      </c>
      <c r="U44" s="7">
        <v>128</v>
      </c>
      <c r="V44" s="7">
        <v>26157</v>
      </c>
      <c r="W44" s="7">
        <v>125</v>
      </c>
      <c r="X44" s="7">
        <v>28836</v>
      </c>
      <c r="Y44" s="7">
        <f t="shared" si="8"/>
        <v>1260</v>
      </c>
      <c r="Z44" s="7">
        <f t="shared" si="9"/>
        <v>9.404003639672428</v>
      </c>
      <c r="AA44" s="7"/>
      <c r="AB44" s="7">
        <f t="shared" si="10"/>
        <v>9.404003639672428</v>
      </c>
    </row>
    <row r="45" spans="1:28" ht="12">
      <c r="A45" s="7" t="str">
        <f t="shared" si="7"/>
        <v>ra063728</v>
      </c>
      <c r="B45" s="8">
        <v>63728</v>
      </c>
      <c r="C45" s="7" t="s">
        <v>56</v>
      </c>
      <c r="D45" t="s">
        <v>113</v>
      </c>
      <c r="E45" s="7">
        <v>133</v>
      </c>
      <c r="F45" s="7">
        <v>53270</v>
      </c>
      <c r="G45" s="7">
        <v>126</v>
      </c>
      <c r="H45" s="7">
        <v>50424</v>
      </c>
      <c r="I45" s="7">
        <v>126</v>
      </c>
      <c r="J45" s="7">
        <v>47379</v>
      </c>
      <c r="K45" s="7">
        <v>125</v>
      </c>
      <c r="L45" s="7">
        <v>45176</v>
      </c>
      <c r="M45" s="7">
        <v>123</v>
      </c>
      <c r="N45" s="7">
        <v>39498</v>
      </c>
      <c r="O45" s="7">
        <v>126</v>
      </c>
      <c r="P45" s="7">
        <v>48357</v>
      </c>
      <c r="Q45" s="7">
        <v>128</v>
      </c>
      <c r="R45" s="7">
        <v>48674</v>
      </c>
      <c r="S45" s="7">
        <v>127</v>
      </c>
      <c r="T45" s="7">
        <v>44566</v>
      </c>
      <c r="U45" s="7">
        <v>129</v>
      </c>
      <c r="V45" s="7">
        <v>51537</v>
      </c>
      <c r="W45" s="7">
        <v>129</v>
      </c>
      <c r="X45" s="7">
        <v>45632</v>
      </c>
      <c r="Y45" s="7">
        <f t="shared" si="8"/>
        <v>1272</v>
      </c>
      <c r="Z45" s="7">
        <f t="shared" si="9"/>
        <v>9.45859872611465</v>
      </c>
      <c r="AA45" s="7"/>
      <c r="AB45" s="7">
        <f t="shared" si="10"/>
        <v>9.45859872611465</v>
      </c>
    </row>
    <row r="46" spans="1:28" ht="12">
      <c r="A46" s="4" t="str">
        <f t="shared" si="7"/>
        <v>ra063848</v>
      </c>
      <c r="B46" s="5">
        <v>63848</v>
      </c>
      <c r="C46" s="4" t="s">
        <v>57</v>
      </c>
      <c r="D46" t="s">
        <v>114</v>
      </c>
      <c r="E46" s="7">
        <v>77</v>
      </c>
      <c r="F46" s="7">
        <v>18411</v>
      </c>
      <c r="G46" s="7">
        <v>90</v>
      </c>
      <c r="H46" s="7">
        <v>22276</v>
      </c>
      <c r="I46" s="7">
        <v>81</v>
      </c>
      <c r="J46" s="7">
        <v>28658</v>
      </c>
      <c r="K46" s="7">
        <v>76</v>
      </c>
      <c r="L46" s="7">
        <v>13364</v>
      </c>
      <c r="M46" s="7">
        <v>77</v>
      </c>
      <c r="N46" s="7">
        <v>22186</v>
      </c>
      <c r="O46" s="7">
        <v>83</v>
      </c>
      <c r="P46" s="7">
        <v>-1583</v>
      </c>
      <c r="Q46" s="7">
        <v>79</v>
      </c>
      <c r="R46" s="7">
        <v>7566</v>
      </c>
      <c r="S46" s="7">
        <v>88</v>
      </c>
      <c r="T46" s="7">
        <v>28966</v>
      </c>
      <c r="U46" s="7">
        <v>85</v>
      </c>
      <c r="V46" s="7">
        <v>21321</v>
      </c>
      <c r="W46" s="7">
        <v>75</v>
      </c>
      <c r="X46" s="7">
        <v>23811</v>
      </c>
      <c r="Y46" s="7">
        <f t="shared" si="8"/>
        <v>811</v>
      </c>
      <c r="Z46" s="7">
        <f t="shared" si="9"/>
        <v>7.361237488626024</v>
      </c>
      <c r="AA46" s="7"/>
      <c r="AB46" s="7">
        <f t="shared" si="10"/>
        <v>7.361237488626024</v>
      </c>
    </row>
    <row r="47" spans="1:28" ht="12">
      <c r="A47" s="7" t="str">
        <f t="shared" si="7"/>
        <v>ra063913</v>
      </c>
      <c r="B47" s="8">
        <v>63913</v>
      </c>
      <c r="C47" s="7" t="s">
        <v>58</v>
      </c>
      <c r="D47" t="s">
        <v>115</v>
      </c>
      <c r="E47" s="7">
        <v>44</v>
      </c>
      <c r="F47" s="7">
        <v>-4029</v>
      </c>
      <c r="G47" s="7">
        <v>49</v>
      </c>
      <c r="H47" s="7">
        <v>-9117</v>
      </c>
      <c r="I47" s="7">
        <v>63</v>
      </c>
      <c r="J47" s="7">
        <v>9322</v>
      </c>
      <c r="K47" s="7">
        <v>59</v>
      </c>
      <c r="L47" s="7">
        <v>7425</v>
      </c>
      <c r="M47" s="7">
        <v>44</v>
      </c>
      <c r="N47" s="7">
        <v>-4074</v>
      </c>
      <c r="O47" s="7">
        <v>40</v>
      </c>
      <c r="P47" s="7">
        <v>-13613</v>
      </c>
      <c r="Q47" s="7">
        <v>59</v>
      </c>
      <c r="R47" s="7">
        <v>4303</v>
      </c>
      <c r="S47" s="7">
        <v>54</v>
      </c>
      <c r="T47" s="7">
        <v>757</v>
      </c>
      <c r="U47" s="7">
        <v>49</v>
      </c>
      <c r="V47" s="7">
        <v>-8</v>
      </c>
      <c r="W47" s="7">
        <v>43</v>
      </c>
      <c r="X47" s="7">
        <v>1354</v>
      </c>
      <c r="Y47" s="7">
        <f t="shared" si="8"/>
        <v>504</v>
      </c>
      <c r="Z47" s="7">
        <f t="shared" si="9"/>
        <v>5.964513193812557</v>
      </c>
      <c r="AA47" s="7"/>
      <c r="AB47" s="7">
        <f t="shared" si="10"/>
        <v>5.964513193812557</v>
      </c>
    </row>
    <row r="48" spans="1:28" ht="12">
      <c r="A48" s="4" t="str">
        <f t="shared" si="7"/>
        <v>ra064059</v>
      </c>
      <c r="B48" s="5">
        <v>64059</v>
      </c>
      <c r="C48" s="4" t="s">
        <v>59</v>
      </c>
      <c r="D48" t="s">
        <v>116</v>
      </c>
      <c r="E48" s="7">
        <v>36</v>
      </c>
      <c r="F48" s="7">
        <v>-56413</v>
      </c>
      <c r="G48" s="7">
        <v>38</v>
      </c>
      <c r="H48" s="7">
        <v>-44837</v>
      </c>
      <c r="I48" s="7">
        <v>33</v>
      </c>
      <c r="J48" s="7">
        <v>-54550</v>
      </c>
      <c r="K48" s="7">
        <v>39</v>
      </c>
      <c r="L48" s="7">
        <v>-45174</v>
      </c>
      <c r="M48" s="7">
        <v>33</v>
      </c>
      <c r="N48" s="7">
        <v>-50340</v>
      </c>
      <c r="O48" s="7">
        <v>35</v>
      </c>
      <c r="P48" s="7">
        <v>-53250</v>
      </c>
      <c r="Q48" s="7">
        <v>39</v>
      </c>
      <c r="R48" s="7">
        <v>-54549</v>
      </c>
      <c r="S48" s="7">
        <v>35</v>
      </c>
      <c r="T48" s="7">
        <v>-53379</v>
      </c>
      <c r="U48" s="7">
        <v>41</v>
      </c>
      <c r="V48" s="7">
        <v>-51194</v>
      </c>
      <c r="W48" s="7">
        <v>32</v>
      </c>
      <c r="X48" s="7">
        <v>-59881</v>
      </c>
      <c r="Y48" s="7">
        <f t="shared" si="8"/>
        <v>361</v>
      </c>
      <c r="Z48" s="7">
        <f t="shared" si="9"/>
        <v>5.313921747042766</v>
      </c>
      <c r="AA48" s="7"/>
      <c r="AB48" s="7">
        <f t="shared" si="10"/>
        <v>5.313921747042766</v>
      </c>
    </row>
    <row r="49" spans="1:28" ht="12">
      <c r="A49" s="7" t="str">
        <f t="shared" si="7"/>
        <v>ra064113</v>
      </c>
      <c r="B49" s="8">
        <v>64113</v>
      </c>
      <c r="C49" s="7" t="s">
        <v>60</v>
      </c>
      <c r="D49" t="s">
        <v>117</v>
      </c>
      <c r="E49" s="7">
        <v>28</v>
      </c>
      <c r="F49" s="7">
        <v>-32241</v>
      </c>
      <c r="G49" s="7">
        <v>30</v>
      </c>
      <c r="H49" s="7">
        <v>-26369</v>
      </c>
      <c r="I49" s="7">
        <v>27</v>
      </c>
      <c r="J49" s="7">
        <v>-34680</v>
      </c>
      <c r="K49" s="7">
        <v>28</v>
      </c>
      <c r="L49" s="7">
        <v>-37726</v>
      </c>
      <c r="M49" s="7">
        <v>29</v>
      </c>
      <c r="N49" s="7">
        <v>-49112</v>
      </c>
      <c r="O49" s="7">
        <v>23</v>
      </c>
      <c r="P49" s="7">
        <v>-35557</v>
      </c>
      <c r="Q49" s="7">
        <v>27</v>
      </c>
      <c r="R49" s="7">
        <v>-42145</v>
      </c>
      <c r="S49" s="7">
        <v>33</v>
      </c>
      <c r="T49" s="7">
        <v>-31737</v>
      </c>
      <c r="U49" s="7">
        <v>31</v>
      </c>
      <c r="V49" s="7">
        <v>-32638</v>
      </c>
      <c r="W49" s="7">
        <v>36</v>
      </c>
      <c r="X49" s="7">
        <v>-25089</v>
      </c>
      <c r="Y49" s="7">
        <f t="shared" si="8"/>
        <v>292</v>
      </c>
      <c r="Z49" s="7">
        <f t="shared" si="9"/>
        <v>5</v>
      </c>
      <c r="AA49" s="7"/>
      <c r="AB49" s="7">
        <f t="shared" si="10"/>
        <v>5</v>
      </c>
    </row>
    <row r="50" spans="1:28" ht="12">
      <c r="A50" s="4" t="str">
        <f t="shared" si="7"/>
        <v>ra064326</v>
      </c>
      <c r="B50" s="5">
        <v>64326</v>
      </c>
      <c r="C50" s="4" t="s">
        <v>61</v>
      </c>
      <c r="D50" t="s">
        <v>118</v>
      </c>
      <c r="E50" s="7">
        <v>75</v>
      </c>
      <c r="F50" s="7">
        <v>17009</v>
      </c>
      <c r="G50" s="7">
        <v>71</v>
      </c>
      <c r="H50" s="7">
        <v>7943</v>
      </c>
      <c r="I50" s="7">
        <v>78</v>
      </c>
      <c r="J50" s="7">
        <v>14659</v>
      </c>
      <c r="K50" s="7">
        <v>81</v>
      </c>
      <c r="L50" s="7">
        <v>15544</v>
      </c>
      <c r="M50" s="7">
        <v>86</v>
      </c>
      <c r="N50" s="7">
        <v>29036</v>
      </c>
      <c r="O50" s="7">
        <v>80</v>
      </c>
      <c r="P50" s="7">
        <v>22336</v>
      </c>
      <c r="Q50" s="7">
        <v>81</v>
      </c>
      <c r="R50" s="7">
        <v>31460</v>
      </c>
      <c r="S50" s="7">
        <v>77</v>
      </c>
      <c r="T50" s="7">
        <v>15233</v>
      </c>
      <c r="U50" s="7">
        <v>76</v>
      </c>
      <c r="V50" s="7">
        <v>10469</v>
      </c>
      <c r="W50" s="7">
        <v>82</v>
      </c>
      <c r="X50" s="7">
        <v>21667</v>
      </c>
      <c r="Y50" s="7">
        <f t="shared" si="8"/>
        <v>787</v>
      </c>
      <c r="Z50" s="7">
        <f t="shared" si="9"/>
        <v>7.252047315741583</v>
      </c>
      <c r="AA50" s="7">
        <v>0.006900000000000001</v>
      </c>
      <c r="AB50" s="7">
        <f t="shared" si="10"/>
        <v>7.202008189262966</v>
      </c>
    </row>
    <row r="51" spans="1:28" ht="12">
      <c r="A51" s="7" t="str">
        <f t="shared" si="7"/>
        <v>ra064365</v>
      </c>
      <c r="B51" s="8">
        <v>64365</v>
      </c>
      <c r="C51" s="7" t="s">
        <v>62</v>
      </c>
      <c r="D51" t="s">
        <v>119</v>
      </c>
      <c r="E51" s="7">
        <v>31</v>
      </c>
      <c r="F51" s="7">
        <v>-26950</v>
      </c>
      <c r="G51" s="7">
        <v>31</v>
      </c>
      <c r="H51" s="7">
        <v>-37341</v>
      </c>
      <c r="I51" s="7">
        <v>29</v>
      </c>
      <c r="J51" s="7">
        <v>-31862</v>
      </c>
      <c r="K51" s="7">
        <v>34</v>
      </c>
      <c r="L51" s="7">
        <v>-33965</v>
      </c>
      <c r="M51" s="7">
        <v>33</v>
      </c>
      <c r="N51" s="7">
        <v>-37941</v>
      </c>
      <c r="O51" s="7">
        <v>27</v>
      </c>
      <c r="P51" s="7">
        <v>-31980</v>
      </c>
      <c r="Q51" s="7">
        <v>30</v>
      </c>
      <c r="R51" s="7">
        <v>-26475</v>
      </c>
      <c r="S51" s="7">
        <v>33</v>
      </c>
      <c r="T51" s="7">
        <v>-33242</v>
      </c>
      <c r="U51" s="7">
        <v>38</v>
      </c>
      <c r="V51" s="7">
        <v>-28271</v>
      </c>
      <c r="W51" s="7">
        <v>28</v>
      </c>
      <c r="X51" s="7">
        <v>-32247</v>
      </c>
      <c r="Y51" s="7">
        <f t="shared" si="8"/>
        <v>314</v>
      </c>
      <c r="Z51" s="7">
        <f t="shared" si="9"/>
        <v>5.100090991810737</v>
      </c>
      <c r="AA51" s="7"/>
      <c r="AB51" s="7">
        <f t="shared" si="10"/>
        <v>5.100090991810737</v>
      </c>
    </row>
    <row r="52" spans="1:28" ht="12">
      <c r="A52" s="4" t="str">
        <f t="shared" si="7"/>
        <v>ra064761</v>
      </c>
      <c r="B52" s="5">
        <v>64761</v>
      </c>
      <c r="C52" s="4" t="s">
        <v>63</v>
      </c>
      <c r="D52" t="s">
        <v>120</v>
      </c>
      <c r="E52" s="7">
        <v>133</v>
      </c>
      <c r="F52" s="7">
        <v>9089</v>
      </c>
      <c r="G52" s="7">
        <v>136</v>
      </c>
      <c r="H52" s="7">
        <v>12041</v>
      </c>
      <c r="I52" s="7">
        <v>139</v>
      </c>
      <c r="J52" s="7">
        <v>15630</v>
      </c>
      <c r="K52" s="7">
        <v>137</v>
      </c>
      <c r="L52" s="7">
        <v>12640</v>
      </c>
      <c r="M52" s="7">
        <v>133</v>
      </c>
      <c r="N52" s="7">
        <v>15491</v>
      </c>
      <c r="O52" s="7">
        <v>135</v>
      </c>
      <c r="P52" s="7">
        <v>12261</v>
      </c>
      <c r="Q52" s="7">
        <v>136</v>
      </c>
      <c r="R52" s="7">
        <v>18570</v>
      </c>
      <c r="S52" s="7">
        <v>135</v>
      </c>
      <c r="T52" s="7">
        <v>15155</v>
      </c>
      <c r="U52" s="7">
        <v>134</v>
      </c>
      <c r="V52" s="7">
        <v>21169</v>
      </c>
      <c r="W52" s="7">
        <v>134</v>
      </c>
      <c r="X52" s="7">
        <v>3161</v>
      </c>
      <c r="Y52" s="7">
        <f t="shared" si="8"/>
        <v>1352</v>
      </c>
      <c r="Z52" s="7">
        <f t="shared" si="9"/>
        <v>9.822565969062785</v>
      </c>
      <c r="AA52" s="7"/>
      <c r="AB52" s="7">
        <f t="shared" si="10"/>
        <v>9.822565969062785</v>
      </c>
    </row>
    <row r="53" spans="1:28" ht="12">
      <c r="A53" s="7" t="str">
        <f t="shared" si="7"/>
        <v>ra064791</v>
      </c>
      <c r="B53" s="8">
        <v>64791</v>
      </c>
      <c r="C53" s="7" t="s">
        <v>64</v>
      </c>
      <c r="D53" t="s">
        <v>121</v>
      </c>
      <c r="E53" s="7">
        <v>134</v>
      </c>
      <c r="F53" s="7">
        <v>63275</v>
      </c>
      <c r="G53" s="7">
        <v>134</v>
      </c>
      <c r="H53" s="7">
        <v>59858</v>
      </c>
      <c r="I53" s="7">
        <v>135</v>
      </c>
      <c r="J53" s="7">
        <v>63220</v>
      </c>
      <c r="K53" s="7">
        <v>135</v>
      </c>
      <c r="L53" s="7">
        <v>59750</v>
      </c>
      <c r="M53" s="7">
        <v>130</v>
      </c>
      <c r="N53" s="7">
        <v>57242</v>
      </c>
      <c r="O53" s="7">
        <v>136</v>
      </c>
      <c r="P53" s="7">
        <v>65658</v>
      </c>
      <c r="Q53" s="7">
        <v>136</v>
      </c>
      <c r="R53" s="7">
        <v>59732</v>
      </c>
      <c r="S53" s="7">
        <v>131</v>
      </c>
      <c r="T53" s="7">
        <v>60115</v>
      </c>
      <c r="U53" s="7">
        <v>133</v>
      </c>
      <c r="V53" s="7">
        <v>56586</v>
      </c>
      <c r="W53" s="7">
        <v>136</v>
      </c>
      <c r="X53" s="7">
        <v>62762</v>
      </c>
      <c r="Y53" s="7">
        <f t="shared" si="8"/>
        <v>1340</v>
      </c>
      <c r="Z53" s="7">
        <f t="shared" si="9"/>
        <v>9.767970882620563</v>
      </c>
      <c r="AA53" s="7"/>
      <c r="AB53" s="7">
        <f t="shared" si="10"/>
        <v>9.767970882620563</v>
      </c>
    </row>
    <row r="54" spans="1:28" ht="12">
      <c r="A54" s="4" t="str">
        <f t="shared" si="7"/>
        <v>ra064812</v>
      </c>
      <c r="B54" s="5">
        <v>64812</v>
      </c>
      <c r="C54" s="4" t="s">
        <v>65</v>
      </c>
      <c r="D54" t="s">
        <v>122</v>
      </c>
      <c r="E54" s="7">
        <v>59</v>
      </c>
      <c r="F54" s="7">
        <v>959</v>
      </c>
      <c r="G54" s="7">
        <v>68</v>
      </c>
      <c r="H54" s="7">
        <v>876</v>
      </c>
      <c r="I54" s="7">
        <v>67</v>
      </c>
      <c r="J54" s="7">
        <v>-4003</v>
      </c>
      <c r="K54" s="7">
        <v>74</v>
      </c>
      <c r="L54" s="7">
        <v>10715</v>
      </c>
      <c r="M54" s="7">
        <v>68</v>
      </c>
      <c r="N54" s="7">
        <v>-10814</v>
      </c>
      <c r="O54" s="7">
        <v>80</v>
      </c>
      <c r="P54" s="7">
        <v>7578</v>
      </c>
      <c r="Q54" s="7">
        <v>66</v>
      </c>
      <c r="R54" s="7">
        <v>1883</v>
      </c>
      <c r="S54" s="7">
        <v>71</v>
      </c>
      <c r="T54" s="7">
        <v>-1337</v>
      </c>
      <c r="U54" s="7">
        <v>71</v>
      </c>
      <c r="V54" s="7">
        <v>10172</v>
      </c>
      <c r="W54" s="7">
        <v>75</v>
      </c>
      <c r="X54" s="7">
        <v>-4343</v>
      </c>
      <c r="Y54" s="7">
        <f t="shared" si="8"/>
        <v>699</v>
      </c>
      <c r="Z54" s="7">
        <f t="shared" si="9"/>
        <v>6.851683348498635</v>
      </c>
      <c r="AA54" s="7"/>
      <c r="AB54" s="7">
        <f t="shared" si="10"/>
        <v>6.851683348498635</v>
      </c>
    </row>
    <row r="55" spans="1:28" ht="12">
      <c r="A55" s="7" t="str">
        <f t="shared" si="7"/>
        <v>ra065026</v>
      </c>
      <c r="B55" s="8">
        <v>65026</v>
      </c>
      <c r="C55" s="7" t="s">
        <v>66</v>
      </c>
      <c r="D55" t="s">
        <v>123</v>
      </c>
      <c r="E55" s="7">
        <v>115</v>
      </c>
      <c r="F55" s="7">
        <v>84141</v>
      </c>
      <c r="G55" s="7">
        <v>121</v>
      </c>
      <c r="H55" s="7">
        <v>84213</v>
      </c>
      <c r="I55" s="7">
        <v>115</v>
      </c>
      <c r="J55" s="7">
        <v>88126</v>
      </c>
      <c r="K55" s="7">
        <v>117</v>
      </c>
      <c r="L55" s="7">
        <v>82702</v>
      </c>
      <c r="M55" s="7">
        <v>118</v>
      </c>
      <c r="N55" s="7">
        <v>87518</v>
      </c>
      <c r="O55" s="7">
        <v>118</v>
      </c>
      <c r="P55" s="7">
        <v>87664</v>
      </c>
      <c r="Q55" s="7">
        <v>117</v>
      </c>
      <c r="R55" s="7">
        <v>84596</v>
      </c>
      <c r="S55" s="7">
        <v>115</v>
      </c>
      <c r="T55" s="7">
        <v>84360</v>
      </c>
      <c r="U55" s="7">
        <v>114</v>
      </c>
      <c r="V55" s="7">
        <v>79851</v>
      </c>
      <c r="W55" s="7">
        <v>117</v>
      </c>
      <c r="X55" s="7">
        <v>85928</v>
      </c>
      <c r="Y55" s="7">
        <f t="shared" si="8"/>
        <v>1167</v>
      </c>
      <c r="Z55" s="7">
        <f t="shared" si="9"/>
        <v>8.980891719745223</v>
      </c>
      <c r="AA55" s="7"/>
      <c r="AB55" s="7">
        <f t="shared" si="10"/>
        <v>8.980891719745223</v>
      </c>
    </row>
    <row r="56" spans="1:28" ht="12">
      <c r="A56" s="4" t="str">
        <f t="shared" si="7"/>
        <v>ra992711</v>
      </c>
      <c r="B56" s="5">
        <v>992711</v>
      </c>
      <c r="C56" s="4" t="s">
        <v>67</v>
      </c>
      <c r="D56" t="s">
        <v>124</v>
      </c>
      <c r="E56" s="7">
        <v>48</v>
      </c>
      <c r="F56" s="7">
        <v>-54669</v>
      </c>
      <c r="G56" s="7">
        <v>49</v>
      </c>
      <c r="H56" s="7">
        <v>-35092</v>
      </c>
      <c r="I56" s="7">
        <v>48</v>
      </c>
      <c r="J56" s="7">
        <v>-38231</v>
      </c>
      <c r="K56" s="7">
        <v>51</v>
      </c>
      <c r="L56" s="7">
        <v>-39436</v>
      </c>
      <c r="M56" s="7">
        <v>51</v>
      </c>
      <c r="N56" s="7">
        <v>-40743</v>
      </c>
      <c r="O56" s="7">
        <v>49</v>
      </c>
      <c r="P56" s="7">
        <v>-31358</v>
      </c>
      <c r="Q56" s="7">
        <v>50</v>
      </c>
      <c r="R56" s="7">
        <v>-45575</v>
      </c>
      <c r="S56" s="7">
        <v>47</v>
      </c>
      <c r="T56" s="7">
        <v>-30892</v>
      </c>
      <c r="U56" s="7">
        <v>50</v>
      </c>
      <c r="V56" s="7">
        <v>-48278</v>
      </c>
      <c r="W56" s="7">
        <v>51</v>
      </c>
      <c r="X56" s="7">
        <v>-34644</v>
      </c>
      <c r="Y56" s="7">
        <f t="shared" si="8"/>
        <v>494</v>
      </c>
      <c r="Z56" s="7">
        <f t="shared" si="9"/>
        <v>5.91901728844404</v>
      </c>
      <c r="AA56" s="7"/>
      <c r="AB56" s="7">
        <f t="shared" si="10"/>
        <v>5.91901728844404</v>
      </c>
    </row>
    <row r="57" spans="1:28" ht="11.25">
      <c r="A57" s="7"/>
      <c r="B57" s="8"/>
      <c r="C57" s="7" t="s">
        <v>68</v>
      </c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9">
        <f>AVERAGE(Y2:Y56)</f>
        <v>826.7317073170732</v>
      </c>
      <c r="Z57" s="12">
        <f>AVERAGE(Z2:Z56)</f>
        <v>7.348695784046103</v>
      </c>
      <c r="AA57" s="7"/>
      <c r="AB57" s="12">
        <f>AVERAGE(AB2:AB56)</f>
        <v>7.339220351835001</v>
      </c>
    </row>
    <row r="58" spans="1:28" ht="11.25">
      <c r="A58" s="7"/>
      <c r="B58" s="8"/>
      <c r="C58" s="7" t="s">
        <v>69</v>
      </c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9">
        <f>SUM(Y2:Y56)</f>
        <v>33896</v>
      </c>
      <c r="Z58" s="12">
        <f>SUM(Z2:Z56)</f>
        <v>308.6452229299363</v>
      </c>
      <c r="AA58" s="7"/>
      <c r="AB58" s="12">
        <f>SUM(AB2:AB56)</f>
        <v>308.24725477707005</v>
      </c>
    </row>
    <row r="59" spans="1:28" ht="11.25">
      <c r="A59" s="7"/>
      <c r="B59" s="8"/>
      <c r="C59" s="7" t="s">
        <v>70</v>
      </c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9">
        <f>Y58/Y57</f>
        <v>41</v>
      </c>
      <c r="Z59" s="9">
        <f>Z58/Z57</f>
        <v>42</v>
      </c>
      <c r="AA59" s="7"/>
      <c r="AB59" s="9">
        <f>AB58/AB57</f>
        <v>42</v>
      </c>
    </row>
    <row r="60" spans="3:28" ht="11.25">
      <c r="C60" t="s">
        <v>125</v>
      </c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9">
        <f>MAX(Y2:Y56)</f>
        <v>1391</v>
      </c>
      <c r="Z60" s="12">
        <f>MAX(Z2:Z56)</f>
        <v>10</v>
      </c>
      <c r="AA60" s="7"/>
      <c r="AB60" s="12">
        <f>MAX(AB2:AB56)</f>
        <v>10</v>
      </c>
    </row>
    <row r="61" spans="3:28" ht="11.25">
      <c r="C61" t="s">
        <v>126</v>
      </c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9">
        <f>MIN(Y2:Y56)</f>
        <v>292</v>
      </c>
      <c r="Z61" s="12">
        <f>MIN(Z2:Z56)</f>
        <v>3.9000000000000004</v>
      </c>
      <c r="AA61" s="7"/>
      <c r="AB61" s="12">
        <f>MIN(AB2:AB56)</f>
        <v>3.9000000000000004</v>
      </c>
    </row>
  </sheetData>
  <mergeCells count="10">
    <mergeCell ref="E1:F1"/>
    <mergeCell ref="G1:H1"/>
    <mergeCell ref="I1:J1"/>
    <mergeCell ref="K1:L1"/>
    <mergeCell ref="M1:N1"/>
    <mergeCell ref="O1:P1"/>
    <mergeCell ref="Q1:R1"/>
    <mergeCell ref="S1:T1"/>
    <mergeCell ref="U1:V1"/>
    <mergeCell ref="W1:X1"/>
  </mergeCells>
  <conditionalFormatting sqref="E2:AB56">
    <cfRule type="expression" priority="1" dxfId="0" stopIfTrue="1">
      <formula>MOD(ROW($C2),2)=0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61"/>
  <sheetViews>
    <sheetView workbookViewId="0" topLeftCell="K57">
      <selection activeCell="O61" sqref="O61"/>
    </sheetView>
  </sheetViews>
  <sheetFormatPr defaultColWidth="12.57421875" defaultRowHeight="12.75"/>
  <cols>
    <col min="1" max="1" width="8.7109375" style="0" customWidth="1"/>
    <col min="2" max="2" width="7.7109375" style="0" customWidth="1"/>
    <col min="3" max="3" width="34.57421875" style="0" customWidth="1"/>
    <col min="4" max="4" width="6.28125" style="0" customWidth="1"/>
    <col min="5" max="5" width="9.7109375" style="0" customWidth="1"/>
    <col min="6" max="6" width="5.140625" style="0" customWidth="1"/>
    <col min="7" max="7" width="6.57421875" style="0" customWidth="1"/>
    <col min="8" max="8" width="9.00390625" style="0" customWidth="1"/>
    <col min="9" max="11" width="11.7109375" style="0" customWidth="1"/>
    <col min="12" max="13" width="0" style="0" hidden="1" customWidth="1"/>
    <col min="14" max="16384" width="11.7109375" style="0" customWidth="1"/>
  </cols>
  <sheetData>
    <row r="1" spans="1:15" s="13" customFormat="1" ht="11.25">
      <c r="A1" s="2" t="s">
        <v>0</v>
      </c>
      <c r="B1" s="3"/>
      <c r="C1" s="2" t="s">
        <v>1</v>
      </c>
      <c r="D1" s="2" t="s">
        <v>127</v>
      </c>
      <c r="E1" s="2" t="s">
        <v>128</v>
      </c>
      <c r="F1" s="2" t="s">
        <v>129</v>
      </c>
      <c r="G1" s="2" t="s">
        <v>69</v>
      </c>
      <c r="H1" s="2" t="s">
        <v>130</v>
      </c>
      <c r="I1" s="2" t="s">
        <v>131</v>
      </c>
      <c r="J1" s="2" t="s">
        <v>132</v>
      </c>
      <c r="K1" s="2" t="s">
        <v>81</v>
      </c>
      <c r="L1" s="2" t="s">
        <v>133</v>
      </c>
      <c r="M1" s="2" t="s">
        <v>134</v>
      </c>
      <c r="N1" s="2" t="s">
        <v>82</v>
      </c>
      <c r="O1" s="2" t="s">
        <v>83</v>
      </c>
    </row>
    <row r="2" spans="1:15" ht="11.25">
      <c r="A2" s="4" t="str">
        <f aca="true" t="shared" si="0" ref="A2:A33">CONCATENATE("ra",TEXT(B2,"000000"))</f>
        <v>ra001667</v>
      </c>
      <c r="B2" s="5">
        <v>1667</v>
      </c>
      <c r="C2" s="4" t="s">
        <v>13</v>
      </c>
      <c r="D2" s="4"/>
      <c r="E2" s="4"/>
      <c r="F2" s="4"/>
      <c r="G2" s="4"/>
      <c r="H2" s="14">
        <v>0.278</v>
      </c>
      <c r="I2" s="4"/>
      <c r="J2" s="4">
        <f aca="true" t="shared" si="1" ref="J2:J33">IF(H2&gt;=90%,500*G2/I2,"")</f>
      </c>
      <c r="K2" s="4">
        <f aca="true" t="shared" si="2" ref="K2:K7">IF(H2&gt;=90%,5+5*(J2-J$61)/(J$60-J$61),5*H2)</f>
        <v>1.3900000000000001</v>
      </c>
      <c r="N2" s="4"/>
      <c r="O2" s="4">
        <f aca="true" t="shared" si="3" ref="O2:O33">K2*(1-N2)</f>
        <v>1.3900000000000001</v>
      </c>
    </row>
    <row r="3" spans="1:15" ht="12">
      <c r="A3" s="7" t="str">
        <f t="shared" si="0"/>
        <v>ra003059</v>
      </c>
      <c r="B3" s="8">
        <v>3059</v>
      </c>
      <c r="C3" s="7" t="s">
        <v>14</v>
      </c>
      <c r="D3" s="7"/>
      <c r="E3" s="7"/>
      <c r="F3" s="7"/>
      <c r="G3" s="7"/>
      <c r="H3" s="15">
        <v>0.434</v>
      </c>
      <c r="I3" s="7"/>
      <c r="J3" s="7">
        <f t="shared" si="1"/>
      </c>
      <c r="K3" s="7">
        <f t="shared" si="2"/>
        <v>2.17</v>
      </c>
      <c r="N3" s="7"/>
      <c r="O3" s="7">
        <f t="shared" si="3"/>
        <v>2.17</v>
      </c>
    </row>
    <row r="4" spans="1:15" ht="11.25">
      <c r="A4" s="4" t="str">
        <f t="shared" si="0"/>
        <v>ra008215</v>
      </c>
      <c r="B4" s="5">
        <v>8215</v>
      </c>
      <c r="C4" s="4" t="s">
        <v>15</v>
      </c>
      <c r="D4" s="4"/>
      <c r="E4" s="4"/>
      <c r="F4" s="4"/>
      <c r="G4" s="4"/>
      <c r="H4" s="14">
        <v>0.07200000000000001</v>
      </c>
      <c r="I4" s="4"/>
      <c r="J4" s="4">
        <f t="shared" si="1"/>
      </c>
      <c r="K4" s="4">
        <f t="shared" si="2"/>
        <v>0.36000000000000004</v>
      </c>
      <c r="N4" s="4"/>
      <c r="O4" s="4">
        <f t="shared" si="3"/>
        <v>0.36000000000000004</v>
      </c>
    </row>
    <row r="5" spans="1:15" ht="12">
      <c r="A5" s="7" t="str">
        <f t="shared" si="0"/>
        <v>ra015818</v>
      </c>
      <c r="B5" s="8">
        <v>15818</v>
      </c>
      <c r="C5" s="7" t="s">
        <v>16</v>
      </c>
      <c r="D5" s="7">
        <v>0</v>
      </c>
      <c r="E5" s="7">
        <v>0</v>
      </c>
      <c r="F5" s="7">
        <v>108</v>
      </c>
      <c r="G5" s="7">
        <f>SUM(D5:F5)</f>
        <v>108</v>
      </c>
      <c r="H5" s="15">
        <f>F5/G5</f>
        <v>1</v>
      </c>
      <c r="I5" s="7">
        <v>4013</v>
      </c>
      <c r="J5" s="7">
        <f t="shared" si="1"/>
        <v>13.45626713182158</v>
      </c>
      <c r="K5" s="7">
        <f t="shared" si="2"/>
        <v>10</v>
      </c>
      <c r="N5" s="7"/>
      <c r="O5" s="7">
        <f t="shared" si="3"/>
        <v>10</v>
      </c>
    </row>
    <row r="6" spans="1:15" ht="11.25">
      <c r="A6" s="4" t="str">
        <f t="shared" si="0"/>
        <v>ra016783</v>
      </c>
      <c r="B6" s="5">
        <v>16783</v>
      </c>
      <c r="C6" s="4" t="s">
        <v>17</v>
      </c>
      <c r="D6" s="4"/>
      <c r="E6" s="4"/>
      <c r="F6" s="4"/>
      <c r="G6" s="4"/>
      <c r="H6" s="14">
        <v>0</v>
      </c>
      <c r="I6" s="4"/>
      <c r="J6" s="4">
        <f t="shared" si="1"/>
      </c>
      <c r="K6" s="4">
        <f t="shared" si="2"/>
        <v>0</v>
      </c>
      <c r="N6" s="4"/>
      <c r="O6" s="4">
        <f t="shared" si="3"/>
        <v>0</v>
      </c>
    </row>
    <row r="7" spans="1:15" ht="12">
      <c r="A7" s="7" t="str">
        <f t="shared" si="0"/>
        <v>ra019406</v>
      </c>
      <c r="B7" s="8">
        <v>19406</v>
      </c>
      <c r="C7" s="7" t="s">
        <v>18</v>
      </c>
      <c r="D7" s="7">
        <v>0</v>
      </c>
      <c r="E7" s="7">
        <v>27</v>
      </c>
      <c r="F7" s="7">
        <v>81</v>
      </c>
      <c r="G7" s="7">
        <f>SUM(D7:F7)</f>
        <v>108</v>
      </c>
      <c r="H7" s="15">
        <f>F7/G7</f>
        <v>0.75</v>
      </c>
      <c r="I7" s="7">
        <v>2187</v>
      </c>
      <c r="J7" s="7">
        <f t="shared" si="1"/>
      </c>
      <c r="K7" s="7">
        <f t="shared" si="2"/>
        <v>3.75</v>
      </c>
      <c r="N7" s="7"/>
      <c r="O7" s="7">
        <f t="shared" si="3"/>
        <v>3.75</v>
      </c>
    </row>
    <row r="8" spans="1:15" ht="11.25">
      <c r="A8" s="4" t="str">
        <f t="shared" si="0"/>
        <v>ra023774</v>
      </c>
      <c r="B8" s="5">
        <v>23774</v>
      </c>
      <c r="C8" s="4" t="s">
        <v>19</v>
      </c>
      <c r="D8" s="4"/>
      <c r="E8" s="4"/>
      <c r="F8" s="4"/>
      <c r="G8" s="4"/>
      <c r="H8" s="4"/>
      <c r="I8" s="4"/>
      <c r="J8" s="4">
        <f t="shared" si="1"/>
      </c>
      <c r="K8" s="4"/>
      <c r="N8" s="4"/>
      <c r="O8" s="4">
        <f t="shared" si="3"/>
        <v>0</v>
      </c>
    </row>
    <row r="9" spans="1:15" ht="12">
      <c r="A9" s="7" t="str">
        <f t="shared" si="0"/>
        <v>ra023928</v>
      </c>
      <c r="B9" s="8">
        <v>23928</v>
      </c>
      <c r="C9" s="7" t="s">
        <v>20</v>
      </c>
      <c r="D9" s="7">
        <v>0</v>
      </c>
      <c r="E9" s="7">
        <v>28</v>
      </c>
      <c r="F9" s="7">
        <v>80</v>
      </c>
      <c r="G9" s="7">
        <f>SUM(D9:F9)</f>
        <v>108</v>
      </c>
      <c r="H9" s="15">
        <f>F9/G9</f>
        <v>0.7407407407407407</v>
      </c>
      <c r="I9" s="7">
        <v>24990</v>
      </c>
      <c r="J9" s="7">
        <f t="shared" si="1"/>
      </c>
      <c r="K9" s="7">
        <f>IF(H9&gt;=90%,5+5*(J9-J$61)/(J$60-J$61),5*H9)</f>
        <v>3.7037037037037033</v>
      </c>
      <c r="N9" s="7"/>
      <c r="O9" s="7">
        <f t="shared" si="3"/>
        <v>3.7037037037037033</v>
      </c>
    </row>
    <row r="10" spans="1:15" ht="11.25">
      <c r="A10" s="4" t="str">
        <f t="shared" si="0"/>
        <v>ra024052</v>
      </c>
      <c r="B10" s="5">
        <v>24052</v>
      </c>
      <c r="C10" s="4" t="s">
        <v>21</v>
      </c>
      <c r="D10" s="4"/>
      <c r="E10" s="4"/>
      <c r="F10" s="4"/>
      <c r="G10" s="4"/>
      <c r="H10" s="14">
        <v>0.214</v>
      </c>
      <c r="I10" s="4"/>
      <c r="J10" s="4">
        <f t="shared" si="1"/>
      </c>
      <c r="K10" s="4">
        <f>IF(H10&gt;=90%,5+5*(J10-J$61)/(J$60-J$61),5*H10)</f>
        <v>1.07</v>
      </c>
      <c r="N10" s="4"/>
      <c r="O10" s="4">
        <f t="shared" si="3"/>
        <v>1.07</v>
      </c>
    </row>
    <row r="11" spans="1:15" ht="11.25">
      <c r="A11" s="7" t="str">
        <f t="shared" si="0"/>
        <v>ra032969</v>
      </c>
      <c r="B11" s="8">
        <v>32969</v>
      </c>
      <c r="C11" s="7" t="s">
        <v>22</v>
      </c>
      <c r="D11" s="7"/>
      <c r="E11" s="7"/>
      <c r="F11" s="7"/>
      <c r="G11" s="7"/>
      <c r="H11" s="7"/>
      <c r="I11" s="7"/>
      <c r="J11" s="7">
        <f t="shared" si="1"/>
      </c>
      <c r="K11" s="7"/>
      <c r="N11" s="7"/>
      <c r="O11" s="7">
        <f t="shared" si="3"/>
        <v>0</v>
      </c>
    </row>
    <row r="12" spans="1:15" ht="11.25">
      <c r="A12" s="4" t="str">
        <f t="shared" si="0"/>
        <v>ra033546</v>
      </c>
      <c r="B12" s="5">
        <v>33546</v>
      </c>
      <c r="C12" s="4" t="s">
        <v>23</v>
      </c>
      <c r="D12" s="4"/>
      <c r="E12" s="4"/>
      <c r="F12" s="4"/>
      <c r="G12" s="4"/>
      <c r="H12" s="4"/>
      <c r="I12" s="4"/>
      <c r="J12" s="4">
        <f t="shared" si="1"/>
      </c>
      <c r="K12" s="4"/>
      <c r="N12" s="4"/>
      <c r="O12" s="4">
        <f t="shared" si="3"/>
        <v>0</v>
      </c>
    </row>
    <row r="13" spans="1:15" ht="11.25">
      <c r="A13" s="7" t="str">
        <f t="shared" si="0"/>
        <v>ra034257</v>
      </c>
      <c r="B13" s="8">
        <v>34257</v>
      </c>
      <c r="C13" s="7" t="s">
        <v>24</v>
      </c>
      <c r="D13" s="7"/>
      <c r="E13" s="7"/>
      <c r="F13" s="7"/>
      <c r="G13" s="7"/>
      <c r="H13" s="7"/>
      <c r="I13" s="7"/>
      <c r="J13" s="7">
        <f t="shared" si="1"/>
      </c>
      <c r="K13" s="7"/>
      <c r="N13" s="7"/>
      <c r="O13" s="7">
        <f t="shared" si="3"/>
        <v>0</v>
      </c>
    </row>
    <row r="14" spans="1:15" ht="11.25">
      <c r="A14" s="4" t="str">
        <f t="shared" si="0"/>
        <v>ra036486</v>
      </c>
      <c r="B14" s="5">
        <v>36486</v>
      </c>
      <c r="C14" s="4" t="s">
        <v>25</v>
      </c>
      <c r="D14" s="4">
        <v>0</v>
      </c>
      <c r="E14" s="4">
        <v>0</v>
      </c>
      <c r="F14" s="4">
        <v>108</v>
      </c>
      <c r="G14" s="4">
        <f>SUM(D14:F14)</f>
        <v>108</v>
      </c>
      <c r="H14" s="14">
        <f>F14/G14</f>
        <v>1</v>
      </c>
      <c r="I14" s="4">
        <v>4013</v>
      </c>
      <c r="J14" s="4">
        <f t="shared" si="1"/>
        <v>13.45626713182158</v>
      </c>
      <c r="K14" s="4">
        <f>IF(H14&gt;=90%,5+5*(J14-J$61)/(J$60-J$61),5*H14)</f>
        <v>10</v>
      </c>
      <c r="N14" s="4"/>
      <c r="O14" s="4">
        <f t="shared" si="3"/>
        <v>10</v>
      </c>
    </row>
    <row r="15" spans="1:15" ht="12">
      <c r="A15" s="7" t="str">
        <f t="shared" si="0"/>
        <v>ra042680</v>
      </c>
      <c r="B15" s="8">
        <v>42680</v>
      </c>
      <c r="C15" s="7" t="s">
        <v>26</v>
      </c>
      <c r="D15" s="7"/>
      <c r="E15" s="7"/>
      <c r="F15" s="7"/>
      <c r="G15" s="7"/>
      <c r="H15" s="15">
        <v>0.11199999999999999</v>
      </c>
      <c r="I15" s="7"/>
      <c r="J15" s="7">
        <f t="shared" si="1"/>
      </c>
      <c r="K15" s="7">
        <f>IF(H15&gt;=90%,5+5*(J15-J$61)/(J$60-J$61),5*H15)</f>
        <v>0.5599999999999999</v>
      </c>
      <c r="N15" s="7"/>
      <c r="O15" s="7">
        <f t="shared" si="3"/>
        <v>0.5599999999999999</v>
      </c>
    </row>
    <row r="16" spans="1:15" ht="11.25">
      <c r="A16" s="4" t="str">
        <f t="shared" si="0"/>
        <v>ra042683</v>
      </c>
      <c r="B16" s="5">
        <v>42683</v>
      </c>
      <c r="C16" s="4" t="s">
        <v>27</v>
      </c>
      <c r="D16" s="4">
        <v>0</v>
      </c>
      <c r="E16" s="4">
        <v>0</v>
      </c>
      <c r="F16" s="4">
        <v>108</v>
      </c>
      <c r="G16" s="4">
        <f>SUM(D16:F16)</f>
        <v>108</v>
      </c>
      <c r="H16" s="14">
        <f>F16/G16</f>
        <v>1</v>
      </c>
      <c r="I16" s="4">
        <v>33877</v>
      </c>
      <c r="J16" s="4">
        <f t="shared" si="1"/>
        <v>1.5940018301502494</v>
      </c>
      <c r="K16" s="4">
        <f>IF(H16&gt;=90%,5+5*(J16-J$61)/(J$60-J$61),5*H16)</f>
        <v>5.051698641128957</v>
      </c>
      <c r="N16" s="4"/>
      <c r="O16" s="4">
        <f t="shared" si="3"/>
        <v>5.051698641128957</v>
      </c>
    </row>
    <row r="17" spans="1:15" ht="11.25">
      <c r="A17" s="7" t="str">
        <f t="shared" si="0"/>
        <v>ra042989</v>
      </c>
      <c r="B17" s="8">
        <v>42989</v>
      </c>
      <c r="C17" s="7" t="s">
        <v>28</v>
      </c>
      <c r="D17" s="7"/>
      <c r="E17" s="7"/>
      <c r="F17" s="7"/>
      <c r="G17" s="7"/>
      <c r="H17" s="7"/>
      <c r="I17" s="7"/>
      <c r="J17" s="7">
        <f t="shared" si="1"/>
      </c>
      <c r="K17" s="7"/>
      <c r="N17" s="7"/>
      <c r="O17" s="7">
        <f t="shared" si="3"/>
        <v>0</v>
      </c>
    </row>
    <row r="18" spans="1:15" ht="11.25">
      <c r="A18" s="4" t="str">
        <f t="shared" si="0"/>
        <v>ra044029</v>
      </c>
      <c r="B18" s="5">
        <v>44029</v>
      </c>
      <c r="C18" s="4" t="s">
        <v>29</v>
      </c>
      <c r="D18" s="4">
        <v>0</v>
      </c>
      <c r="E18" s="4">
        <v>0</v>
      </c>
      <c r="F18" s="4">
        <v>108</v>
      </c>
      <c r="G18" s="4">
        <f>SUM(D18:F18)</f>
        <v>108</v>
      </c>
      <c r="H18" s="14">
        <f>F18/G18</f>
        <v>1</v>
      </c>
      <c r="I18" s="4">
        <v>33877</v>
      </c>
      <c r="J18" s="4">
        <f t="shared" si="1"/>
        <v>1.5940018301502494</v>
      </c>
      <c r="K18" s="4">
        <f>IF(H18&gt;=90%,5+5*(J18-J$61)/(J$60-J$61),5*H18)</f>
        <v>5.051698641128957</v>
      </c>
      <c r="N18" s="4"/>
      <c r="O18" s="4">
        <f t="shared" si="3"/>
        <v>5.051698641128957</v>
      </c>
    </row>
    <row r="19" spans="1:15" ht="11.25">
      <c r="A19" s="7" t="str">
        <f t="shared" si="0"/>
        <v>ra044238</v>
      </c>
      <c r="B19" s="8">
        <v>44238</v>
      </c>
      <c r="C19" s="7" t="s">
        <v>30</v>
      </c>
      <c r="D19" s="7"/>
      <c r="E19" s="7"/>
      <c r="F19" s="7"/>
      <c r="G19" s="7"/>
      <c r="H19" s="7"/>
      <c r="I19" s="7"/>
      <c r="J19" s="7">
        <f t="shared" si="1"/>
      </c>
      <c r="K19" s="7"/>
      <c r="N19" s="7"/>
      <c r="O19" s="7">
        <f t="shared" si="3"/>
        <v>0</v>
      </c>
    </row>
    <row r="20" spans="1:15" ht="11.25">
      <c r="A20" s="4" t="str">
        <f t="shared" si="0"/>
        <v>ra058589</v>
      </c>
      <c r="B20" s="5">
        <v>58589</v>
      </c>
      <c r="C20" s="4" t="s">
        <v>31</v>
      </c>
      <c r="D20" s="4">
        <v>0</v>
      </c>
      <c r="E20" s="4">
        <v>0</v>
      </c>
      <c r="F20" s="4">
        <v>108</v>
      </c>
      <c r="G20" s="4">
        <f>SUM(D20:F20)</f>
        <v>108</v>
      </c>
      <c r="H20" s="14">
        <f>F20/G20</f>
        <v>1</v>
      </c>
      <c r="I20" s="4">
        <v>17353</v>
      </c>
      <c r="J20" s="4">
        <f t="shared" si="1"/>
        <v>3.111853858122515</v>
      </c>
      <c r="K20" s="4">
        <f>IF(H20&gt;=90%,5+5*(J20-J$61)/(J$60-J$61),5*H20)</f>
        <v>5.684865162157794</v>
      </c>
      <c r="N20" s="4"/>
      <c r="O20" s="4">
        <f t="shared" si="3"/>
        <v>5.684865162157794</v>
      </c>
    </row>
    <row r="21" spans="1:15" ht="12">
      <c r="A21" s="7" t="str">
        <f t="shared" si="0"/>
        <v>ra058985</v>
      </c>
      <c r="B21" s="8">
        <v>58985</v>
      </c>
      <c r="C21" s="7" t="s">
        <v>32</v>
      </c>
      <c r="D21" s="7">
        <v>0</v>
      </c>
      <c r="E21" s="7">
        <v>0</v>
      </c>
      <c r="F21" s="7">
        <v>108</v>
      </c>
      <c r="G21" s="7">
        <f>SUM(D21:F21)</f>
        <v>108</v>
      </c>
      <c r="H21" s="15">
        <f>F21/G21</f>
        <v>1</v>
      </c>
      <c r="I21" s="7">
        <v>4013</v>
      </c>
      <c r="J21" s="7">
        <f t="shared" si="1"/>
        <v>13.45626713182158</v>
      </c>
      <c r="K21" s="7">
        <f>IF(H21&gt;=90%,5+5*(J21-J$61)/(J$60-J$61),5*H21)</f>
        <v>10</v>
      </c>
      <c r="N21" s="7"/>
      <c r="O21" s="7">
        <f t="shared" si="3"/>
        <v>10</v>
      </c>
    </row>
    <row r="22" spans="1:15" ht="11.25">
      <c r="A22" s="4" t="str">
        <f t="shared" si="0"/>
        <v>ra059373</v>
      </c>
      <c r="B22" s="5">
        <v>59373</v>
      </c>
      <c r="C22" s="4" t="s">
        <v>33</v>
      </c>
      <c r="D22" s="4">
        <v>0</v>
      </c>
      <c r="E22" s="4">
        <v>30</v>
      </c>
      <c r="F22" s="4">
        <v>78</v>
      </c>
      <c r="G22" s="4">
        <f>SUM(D22:F22)</f>
        <v>108</v>
      </c>
      <c r="H22" s="14">
        <f>F22/G22</f>
        <v>0.7222222222222222</v>
      </c>
      <c r="I22" s="4">
        <v>21772</v>
      </c>
      <c r="J22" s="4">
        <f t="shared" si="1"/>
      </c>
      <c r="K22" s="4">
        <f>IF(H22&gt;=90%,5+5*(J22-J$61)/(J$60-J$61),5*H22)</f>
        <v>3.611111111111111</v>
      </c>
      <c r="N22" s="4"/>
      <c r="O22" s="4">
        <f t="shared" si="3"/>
        <v>3.611111111111111</v>
      </c>
    </row>
    <row r="23" spans="1:15" ht="12">
      <c r="A23" s="7" t="str">
        <f t="shared" si="0"/>
        <v>ra059451</v>
      </c>
      <c r="B23" s="8">
        <v>59451</v>
      </c>
      <c r="C23" s="7" t="s">
        <v>34</v>
      </c>
      <c r="D23" s="7">
        <v>23</v>
      </c>
      <c r="E23" s="7">
        <v>24</v>
      </c>
      <c r="F23" s="7">
        <v>61</v>
      </c>
      <c r="G23" s="7">
        <f>SUM(D23:F23)</f>
        <v>108</v>
      </c>
      <c r="H23" s="15">
        <f>F23/G23</f>
        <v>0.5648148148148148</v>
      </c>
      <c r="I23" s="7">
        <v>17535</v>
      </c>
      <c r="J23" s="7">
        <f t="shared" si="1"/>
      </c>
      <c r="K23" s="7">
        <f>IF(H23&gt;=90%,5+5*(J23-J$61)/(J$60-J$61),5*H23)</f>
        <v>2.824074074074074</v>
      </c>
      <c r="L23" s="16">
        <v>39412.524305555555</v>
      </c>
      <c r="M23" s="16">
        <v>39405.99998842592</v>
      </c>
      <c r="N23" s="15"/>
      <c r="O23" s="7">
        <f t="shared" si="3"/>
        <v>2.824074074074074</v>
      </c>
    </row>
    <row r="24" spans="1:15" ht="11.25">
      <c r="A24" s="4" t="str">
        <f t="shared" si="0"/>
        <v>ra059664</v>
      </c>
      <c r="B24" s="5">
        <v>59664</v>
      </c>
      <c r="C24" s="4" t="s">
        <v>35</v>
      </c>
      <c r="D24" s="4"/>
      <c r="E24" s="4"/>
      <c r="F24" s="4"/>
      <c r="G24" s="4"/>
      <c r="H24" s="4"/>
      <c r="I24" s="4"/>
      <c r="J24" s="4">
        <f t="shared" si="1"/>
      </c>
      <c r="K24" s="4"/>
      <c r="N24" s="4"/>
      <c r="O24" s="4">
        <f t="shared" si="3"/>
        <v>0</v>
      </c>
    </row>
    <row r="25" spans="1:15" ht="12">
      <c r="A25" s="7" t="str">
        <f t="shared" si="0"/>
        <v>ra059914</v>
      </c>
      <c r="B25" s="8">
        <v>59914</v>
      </c>
      <c r="C25" s="7" t="s">
        <v>36</v>
      </c>
      <c r="D25" s="7">
        <v>14</v>
      </c>
      <c r="E25" s="7">
        <v>16</v>
      </c>
      <c r="F25" s="7">
        <v>78</v>
      </c>
      <c r="G25" s="7">
        <f>SUM(D25:F25)</f>
        <v>108</v>
      </c>
      <c r="H25" s="15">
        <f>F25/G25</f>
        <v>0.7222222222222222</v>
      </c>
      <c r="I25" s="7">
        <v>8362</v>
      </c>
      <c r="J25" s="7">
        <f t="shared" si="1"/>
      </c>
      <c r="K25" s="7">
        <f>IF(H25&gt;=90%,5+5*(J25-J$61)/(J$60-J$61),5*H25)</f>
        <v>3.611111111111111</v>
      </c>
      <c r="N25" s="7"/>
      <c r="O25" s="7">
        <f t="shared" si="3"/>
        <v>3.611111111111111</v>
      </c>
    </row>
    <row r="26" spans="1:15" ht="11.25">
      <c r="A26" s="4" t="str">
        <f t="shared" si="0"/>
        <v>ra059988</v>
      </c>
      <c r="B26" s="5">
        <v>59988</v>
      </c>
      <c r="C26" s="4" t="s">
        <v>37</v>
      </c>
      <c r="D26" s="4"/>
      <c r="E26" s="4"/>
      <c r="F26" s="4"/>
      <c r="G26" s="4"/>
      <c r="H26" s="14">
        <v>0.02</v>
      </c>
      <c r="I26" s="4"/>
      <c r="J26" s="4">
        <f t="shared" si="1"/>
      </c>
      <c r="K26" s="4">
        <f>IF(H26&gt;=90%,5+5*(J26-J$61)/(J$60-J$61),5*H26)</f>
        <v>0.1</v>
      </c>
      <c r="N26" s="4"/>
      <c r="O26" s="4">
        <f t="shared" si="3"/>
        <v>0.1</v>
      </c>
    </row>
    <row r="27" spans="1:15" ht="12">
      <c r="A27" s="7" t="str">
        <f t="shared" si="0"/>
        <v>ra060127</v>
      </c>
      <c r="B27" s="8">
        <v>60127</v>
      </c>
      <c r="C27" s="7" t="s">
        <v>38</v>
      </c>
      <c r="D27" s="7">
        <v>0</v>
      </c>
      <c r="E27" s="7">
        <v>0</v>
      </c>
      <c r="F27" s="7">
        <v>108</v>
      </c>
      <c r="G27" s="7">
        <f>SUM(D27:F27)</f>
        <v>108</v>
      </c>
      <c r="H27" s="15">
        <f>F27/G27</f>
        <v>1</v>
      </c>
      <c r="I27" s="7">
        <v>4013</v>
      </c>
      <c r="J27" s="7">
        <f t="shared" si="1"/>
        <v>13.45626713182158</v>
      </c>
      <c r="K27" s="7">
        <f>IF(H27&gt;=90%,5+5*(J27-J$61)/(J$60-J$61),5*H27)</f>
        <v>10</v>
      </c>
      <c r="N27" s="7"/>
      <c r="O27" s="7">
        <f t="shared" si="3"/>
        <v>10</v>
      </c>
    </row>
    <row r="28" spans="1:15" ht="11.25">
      <c r="A28" s="4" t="str">
        <f t="shared" si="0"/>
        <v>ra060319</v>
      </c>
      <c r="B28" s="5">
        <v>60319</v>
      </c>
      <c r="C28" s="4" t="s">
        <v>39</v>
      </c>
      <c r="D28" s="4"/>
      <c r="E28" s="4"/>
      <c r="F28" s="4"/>
      <c r="G28" s="4"/>
      <c r="H28" s="4"/>
      <c r="I28" s="4"/>
      <c r="J28" s="4">
        <f t="shared" si="1"/>
      </c>
      <c r="K28" s="4"/>
      <c r="N28" s="4"/>
      <c r="O28" s="4">
        <f t="shared" si="3"/>
        <v>0</v>
      </c>
    </row>
    <row r="29" spans="1:15" ht="11.25">
      <c r="A29" s="7" t="str">
        <f t="shared" si="0"/>
        <v>ra060486</v>
      </c>
      <c r="B29" s="8">
        <v>60486</v>
      </c>
      <c r="C29" s="7" t="s">
        <v>40</v>
      </c>
      <c r="D29" s="7"/>
      <c r="E29" s="7"/>
      <c r="F29" s="7"/>
      <c r="G29" s="7"/>
      <c r="H29" s="7"/>
      <c r="I29" s="7"/>
      <c r="J29" s="7">
        <f t="shared" si="1"/>
      </c>
      <c r="K29" s="7"/>
      <c r="N29" s="7"/>
      <c r="O29" s="7">
        <f t="shared" si="3"/>
        <v>0</v>
      </c>
    </row>
    <row r="30" spans="1:15" ht="11.25">
      <c r="A30" s="4" t="str">
        <f t="shared" si="0"/>
        <v>ra060603</v>
      </c>
      <c r="B30" s="5">
        <v>60603</v>
      </c>
      <c r="C30" s="4" t="s">
        <v>41</v>
      </c>
      <c r="D30" s="4">
        <v>0</v>
      </c>
      <c r="E30" s="4">
        <v>0</v>
      </c>
      <c r="F30" s="4">
        <v>108</v>
      </c>
      <c r="G30" s="4">
        <f>SUM(D30:F30)</f>
        <v>108</v>
      </c>
      <c r="H30" s="14">
        <f>F30/G30</f>
        <v>1</v>
      </c>
      <c r="I30" s="4">
        <v>4013</v>
      </c>
      <c r="J30" s="4">
        <f t="shared" si="1"/>
        <v>13.45626713182158</v>
      </c>
      <c r="K30" s="4">
        <f aca="true" t="shared" si="4" ref="K30:K39">IF(H30&gt;=90%,5+5*(J30-J$61)/(J$60-J$61),5*H30)</f>
        <v>10</v>
      </c>
      <c r="N30" s="4"/>
      <c r="O30" s="4">
        <f t="shared" si="3"/>
        <v>10</v>
      </c>
    </row>
    <row r="31" spans="1:15" ht="12">
      <c r="A31" s="7" t="str">
        <f t="shared" si="0"/>
        <v>ra060808</v>
      </c>
      <c r="B31" s="8">
        <v>60808</v>
      </c>
      <c r="C31" s="7" t="s">
        <v>42</v>
      </c>
      <c r="D31" s="7"/>
      <c r="E31" s="7"/>
      <c r="F31" s="7"/>
      <c r="G31" s="7"/>
      <c r="H31" s="15">
        <v>0</v>
      </c>
      <c r="I31" s="7"/>
      <c r="J31" s="7">
        <f t="shared" si="1"/>
      </c>
      <c r="K31" s="7">
        <f t="shared" si="4"/>
        <v>0</v>
      </c>
      <c r="N31" s="7"/>
      <c r="O31" s="7">
        <f t="shared" si="3"/>
        <v>0</v>
      </c>
    </row>
    <row r="32" spans="1:15" ht="11.25">
      <c r="A32" s="4" t="str">
        <f t="shared" si="0"/>
        <v>ra060836</v>
      </c>
      <c r="B32" s="5">
        <v>60836</v>
      </c>
      <c r="C32" s="4" t="s">
        <v>43</v>
      </c>
      <c r="D32" s="4">
        <v>0</v>
      </c>
      <c r="E32" s="4">
        <v>0</v>
      </c>
      <c r="F32" s="4">
        <v>108</v>
      </c>
      <c r="G32" s="4">
        <f aca="true" t="shared" si="5" ref="G32:G39">SUM(D32:F32)</f>
        <v>108</v>
      </c>
      <c r="H32" s="14">
        <f aca="true" t="shared" si="6" ref="H32:H39">F32/G32</f>
        <v>1</v>
      </c>
      <c r="I32" s="4">
        <v>4013</v>
      </c>
      <c r="J32" s="4">
        <f t="shared" si="1"/>
        <v>13.45626713182158</v>
      </c>
      <c r="K32" s="4">
        <f t="shared" si="4"/>
        <v>10</v>
      </c>
      <c r="N32" s="4"/>
      <c r="O32" s="4">
        <f t="shared" si="3"/>
        <v>10</v>
      </c>
    </row>
    <row r="33" spans="1:15" ht="12">
      <c r="A33" s="7" t="str">
        <f t="shared" si="0"/>
        <v>ra061003</v>
      </c>
      <c r="B33" s="8">
        <v>61003</v>
      </c>
      <c r="C33" s="7" t="s">
        <v>44</v>
      </c>
      <c r="D33" s="7">
        <v>0</v>
      </c>
      <c r="E33" s="7">
        <v>0</v>
      </c>
      <c r="F33" s="7">
        <v>108</v>
      </c>
      <c r="G33" s="7">
        <f t="shared" si="5"/>
        <v>108</v>
      </c>
      <c r="H33" s="15">
        <f t="shared" si="6"/>
        <v>1</v>
      </c>
      <c r="I33" s="7">
        <v>4013</v>
      </c>
      <c r="J33" s="7">
        <f t="shared" si="1"/>
        <v>13.45626713182158</v>
      </c>
      <c r="K33" s="7">
        <f t="shared" si="4"/>
        <v>10</v>
      </c>
      <c r="N33" s="7"/>
      <c r="O33" s="7">
        <f t="shared" si="3"/>
        <v>10</v>
      </c>
    </row>
    <row r="34" spans="1:15" ht="11.25">
      <c r="A34" s="4" t="str">
        <f aca="true" t="shared" si="7" ref="A34:A56">CONCATENATE("ra",TEXT(B34,"000000"))</f>
        <v>ra061242</v>
      </c>
      <c r="B34" s="5">
        <v>61242</v>
      </c>
      <c r="C34" s="4" t="s">
        <v>45</v>
      </c>
      <c r="D34" s="4">
        <v>0</v>
      </c>
      <c r="E34" s="4">
        <v>0</v>
      </c>
      <c r="F34" s="4">
        <v>108</v>
      </c>
      <c r="G34" s="4">
        <f t="shared" si="5"/>
        <v>108</v>
      </c>
      <c r="H34" s="14">
        <f t="shared" si="6"/>
        <v>1</v>
      </c>
      <c r="I34" s="4">
        <v>14369</v>
      </c>
      <c r="J34" s="4">
        <f aca="true" t="shared" si="8" ref="J34:J56">IF(H34&gt;=90%,500*G34/I34,"")</f>
        <v>3.7580903333565314</v>
      </c>
      <c r="K34" s="4">
        <f t="shared" si="4"/>
        <v>5.9544403863860005</v>
      </c>
      <c r="N34" s="4"/>
      <c r="O34" s="4">
        <f aca="true" t="shared" si="9" ref="O34:O56">K34*(1-N34)</f>
        <v>5.9544403863860005</v>
      </c>
    </row>
    <row r="35" spans="1:15" ht="12">
      <c r="A35" s="7" t="str">
        <f t="shared" si="7"/>
        <v>ra061355</v>
      </c>
      <c r="B35" s="8">
        <v>61355</v>
      </c>
      <c r="C35" s="7" t="s">
        <v>46</v>
      </c>
      <c r="D35" s="7">
        <v>0</v>
      </c>
      <c r="E35" s="7">
        <v>0</v>
      </c>
      <c r="F35" s="7">
        <v>108</v>
      </c>
      <c r="G35" s="7">
        <f t="shared" si="5"/>
        <v>108</v>
      </c>
      <c r="H35" s="15">
        <f t="shared" si="6"/>
        <v>1</v>
      </c>
      <c r="I35" s="7">
        <v>4013</v>
      </c>
      <c r="J35" s="7">
        <f t="shared" si="8"/>
        <v>13.45626713182158</v>
      </c>
      <c r="K35" s="7">
        <f t="shared" si="4"/>
        <v>10</v>
      </c>
      <c r="N35" s="7"/>
      <c r="O35" s="7">
        <f t="shared" si="9"/>
        <v>10</v>
      </c>
    </row>
    <row r="36" spans="1:15" ht="11.25">
      <c r="A36" s="4" t="str">
        <f t="shared" si="7"/>
        <v>ra061433</v>
      </c>
      <c r="B36" s="5">
        <v>61433</v>
      </c>
      <c r="C36" s="4" t="s">
        <v>47</v>
      </c>
      <c r="D36" s="4">
        <v>0</v>
      </c>
      <c r="E36" s="4">
        <v>0</v>
      </c>
      <c r="F36" s="4">
        <v>108</v>
      </c>
      <c r="G36" s="4">
        <f t="shared" si="5"/>
        <v>108</v>
      </c>
      <c r="H36" s="14">
        <f t="shared" si="6"/>
        <v>1</v>
      </c>
      <c r="I36" s="4">
        <v>4013</v>
      </c>
      <c r="J36" s="4">
        <f t="shared" si="8"/>
        <v>13.45626713182158</v>
      </c>
      <c r="K36" s="4">
        <f t="shared" si="4"/>
        <v>10</v>
      </c>
      <c r="N36" s="4"/>
      <c r="O36" s="4">
        <f t="shared" si="9"/>
        <v>10</v>
      </c>
    </row>
    <row r="37" spans="1:15" ht="12">
      <c r="A37" s="7" t="str">
        <f t="shared" si="7"/>
        <v>ra061473</v>
      </c>
      <c r="B37" s="8">
        <v>61473</v>
      </c>
      <c r="C37" s="7" t="s">
        <v>48</v>
      </c>
      <c r="D37" s="7">
        <v>20</v>
      </c>
      <c r="E37" s="7">
        <v>28</v>
      </c>
      <c r="F37" s="7">
        <v>60</v>
      </c>
      <c r="G37" s="7">
        <f t="shared" si="5"/>
        <v>108</v>
      </c>
      <c r="H37" s="15">
        <f t="shared" si="6"/>
        <v>0.5555555555555556</v>
      </c>
      <c r="I37" s="7">
        <v>19027</v>
      </c>
      <c r="J37" s="7">
        <f t="shared" si="8"/>
      </c>
      <c r="K37" s="7">
        <f t="shared" si="4"/>
        <v>2.7777777777777777</v>
      </c>
      <c r="N37" s="7"/>
      <c r="O37" s="7">
        <f t="shared" si="9"/>
        <v>2.7777777777777777</v>
      </c>
    </row>
    <row r="38" spans="1:15" ht="11.25">
      <c r="A38" s="4" t="str">
        <f t="shared" si="7"/>
        <v>ra061508</v>
      </c>
      <c r="B38" s="5">
        <v>61508</v>
      </c>
      <c r="C38" s="4" t="s">
        <v>49</v>
      </c>
      <c r="D38" s="4">
        <v>0</v>
      </c>
      <c r="E38" s="4">
        <v>0</v>
      </c>
      <c r="F38" s="4">
        <v>108</v>
      </c>
      <c r="G38" s="4">
        <f t="shared" si="5"/>
        <v>108</v>
      </c>
      <c r="H38" s="14">
        <f t="shared" si="6"/>
        <v>1</v>
      </c>
      <c r="I38" s="4">
        <v>4123</v>
      </c>
      <c r="J38" s="4">
        <f t="shared" si="8"/>
        <v>13.097259277225321</v>
      </c>
      <c r="K38" s="4">
        <f t="shared" si="4"/>
        <v>9.850241163085961</v>
      </c>
      <c r="N38" s="4"/>
      <c r="O38" s="4">
        <f t="shared" si="9"/>
        <v>9.850241163085961</v>
      </c>
    </row>
    <row r="39" spans="1:15" ht="12">
      <c r="A39" s="7" t="str">
        <f t="shared" si="7"/>
        <v>ra061730</v>
      </c>
      <c r="B39" s="8">
        <v>61730</v>
      </c>
      <c r="C39" s="7" t="s">
        <v>50</v>
      </c>
      <c r="D39" s="7">
        <v>0</v>
      </c>
      <c r="E39" s="7">
        <v>0</v>
      </c>
      <c r="F39" s="7">
        <v>108</v>
      </c>
      <c r="G39" s="7">
        <f t="shared" si="5"/>
        <v>108</v>
      </c>
      <c r="H39" s="15">
        <f t="shared" si="6"/>
        <v>1</v>
      </c>
      <c r="I39" s="7">
        <v>4013</v>
      </c>
      <c r="J39" s="7">
        <f t="shared" si="8"/>
        <v>13.45626713182158</v>
      </c>
      <c r="K39" s="7">
        <f t="shared" si="4"/>
        <v>10</v>
      </c>
      <c r="N39" s="7"/>
      <c r="O39" s="7">
        <f t="shared" si="9"/>
        <v>10</v>
      </c>
    </row>
    <row r="40" spans="1:15" ht="11.25">
      <c r="A40" s="4" t="str">
        <f t="shared" si="7"/>
        <v>ra062362</v>
      </c>
      <c r="B40" s="5">
        <v>62362</v>
      </c>
      <c r="C40" s="4" t="s">
        <v>51</v>
      </c>
      <c r="D40" s="4"/>
      <c r="E40" s="4"/>
      <c r="F40" s="4"/>
      <c r="G40" s="4"/>
      <c r="H40" s="4"/>
      <c r="I40" s="4"/>
      <c r="J40" s="4">
        <f t="shared" si="8"/>
      </c>
      <c r="K40" s="4"/>
      <c r="N40" s="4"/>
      <c r="O40" s="4">
        <f t="shared" si="9"/>
        <v>0</v>
      </c>
    </row>
    <row r="41" spans="1:15" ht="11.25">
      <c r="A41" s="7" t="str">
        <f t="shared" si="7"/>
        <v>ra062363</v>
      </c>
      <c r="B41" s="8">
        <v>62363</v>
      </c>
      <c r="C41" s="7" t="s">
        <v>52</v>
      </c>
      <c r="D41" s="7"/>
      <c r="E41" s="7"/>
      <c r="F41" s="7"/>
      <c r="G41" s="7"/>
      <c r="H41" s="7"/>
      <c r="I41" s="7"/>
      <c r="J41" s="7">
        <f t="shared" si="8"/>
      </c>
      <c r="K41" s="7"/>
      <c r="N41" s="7"/>
      <c r="O41" s="7">
        <f t="shared" si="9"/>
        <v>0</v>
      </c>
    </row>
    <row r="42" spans="1:15" ht="11.25">
      <c r="A42" s="4" t="str">
        <f t="shared" si="7"/>
        <v>ra062818</v>
      </c>
      <c r="B42" s="5">
        <v>62818</v>
      </c>
      <c r="C42" s="4" t="s">
        <v>53</v>
      </c>
      <c r="D42" s="4"/>
      <c r="E42" s="4"/>
      <c r="F42" s="4"/>
      <c r="G42" s="4"/>
      <c r="H42" s="14">
        <v>0.1</v>
      </c>
      <c r="I42" s="4"/>
      <c r="J42" s="4">
        <f t="shared" si="8"/>
      </c>
      <c r="K42" s="4">
        <f aca="true" t="shared" si="10" ref="K42:K50">IF(H42&gt;=90%,5+5*(J42-J$61)/(J$60-J$61),5*H42)</f>
        <v>0.5</v>
      </c>
      <c r="N42" s="4"/>
      <c r="O42" s="4">
        <f t="shared" si="9"/>
        <v>0.5</v>
      </c>
    </row>
    <row r="43" spans="1:15" ht="12">
      <c r="A43" s="7" t="str">
        <f t="shared" si="7"/>
        <v>ra063536</v>
      </c>
      <c r="B43" s="8">
        <v>63536</v>
      </c>
      <c r="C43" s="7" t="s">
        <v>54</v>
      </c>
      <c r="D43" s="7">
        <v>0</v>
      </c>
      <c r="E43" s="7">
        <v>0</v>
      </c>
      <c r="F43" s="7">
        <v>108</v>
      </c>
      <c r="G43" s="7">
        <f aca="true" t="shared" si="11" ref="G43:G50">SUM(D43:F43)</f>
        <v>108</v>
      </c>
      <c r="H43" s="15">
        <f aca="true" t="shared" si="12" ref="H43:H50">F43/G43</f>
        <v>1</v>
      </c>
      <c r="I43" s="7">
        <v>36733</v>
      </c>
      <c r="J43" s="7">
        <f t="shared" si="8"/>
        <v>1.4700677864590423</v>
      </c>
      <c r="K43" s="7">
        <f t="shared" si="10"/>
        <v>5</v>
      </c>
      <c r="N43" s="7"/>
      <c r="O43" s="7">
        <f t="shared" si="9"/>
        <v>5</v>
      </c>
    </row>
    <row r="44" spans="1:15" ht="11.25">
      <c r="A44" s="4" t="str">
        <f t="shared" si="7"/>
        <v>ra063658</v>
      </c>
      <c r="B44" s="5">
        <v>63658</v>
      </c>
      <c r="C44" s="4" t="s">
        <v>55</v>
      </c>
      <c r="D44" s="4">
        <v>0</v>
      </c>
      <c r="E44" s="4">
        <v>0</v>
      </c>
      <c r="F44" s="4">
        <v>108</v>
      </c>
      <c r="G44" s="4">
        <f t="shared" si="11"/>
        <v>108</v>
      </c>
      <c r="H44" s="14">
        <f t="shared" si="12"/>
        <v>1</v>
      </c>
      <c r="I44" s="4">
        <v>4013</v>
      </c>
      <c r="J44" s="4">
        <f t="shared" si="8"/>
        <v>13.45626713182158</v>
      </c>
      <c r="K44" s="4">
        <f t="shared" si="10"/>
        <v>10</v>
      </c>
      <c r="N44" s="4"/>
      <c r="O44" s="4">
        <f t="shared" si="9"/>
        <v>10</v>
      </c>
    </row>
    <row r="45" spans="1:15" ht="12">
      <c r="A45" s="7" t="str">
        <f t="shared" si="7"/>
        <v>ra063728</v>
      </c>
      <c r="B45" s="8">
        <v>63728</v>
      </c>
      <c r="C45" s="7" t="s">
        <v>56</v>
      </c>
      <c r="D45" s="7">
        <v>0</v>
      </c>
      <c r="E45" s="7">
        <v>0</v>
      </c>
      <c r="F45" s="7">
        <v>108</v>
      </c>
      <c r="G45" s="7">
        <f t="shared" si="11"/>
        <v>108</v>
      </c>
      <c r="H45" s="15">
        <f t="shared" si="12"/>
        <v>1</v>
      </c>
      <c r="I45" s="7">
        <v>4143</v>
      </c>
      <c r="J45" s="7">
        <f t="shared" si="8"/>
        <v>13.034033309196234</v>
      </c>
      <c r="K45" s="7">
        <f t="shared" si="10"/>
        <v>9.82386667764344</v>
      </c>
      <c r="N45" s="7"/>
      <c r="O45" s="7">
        <f t="shared" si="9"/>
        <v>9.82386667764344</v>
      </c>
    </row>
    <row r="46" spans="1:15" ht="11.25">
      <c r="A46" s="4" t="str">
        <f t="shared" si="7"/>
        <v>ra063848</v>
      </c>
      <c r="B46" s="5">
        <v>63848</v>
      </c>
      <c r="C46" s="4" t="s">
        <v>57</v>
      </c>
      <c r="D46" s="4">
        <v>15</v>
      </c>
      <c r="E46" s="4">
        <v>14</v>
      </c>
      <c r="F46" s="4">
        <v>79</v>
      </c>
      <c r="G46" s="4">
        <f t="shared" si="11"/>
        <v>108</v>
      </c>
      <c r="H46" s="14">
        <f t="shared" si="12"/>
        <v>0.7314814814814815</v>
      </c>
      <c r="I46" s="4">
        <v>8256</v>
      </c>
      <c r="J46" s="4">
        <f t="shared" si="8"/>
      </c>
      <c r="K46" s="4">
        <f t="shared" si="10"/>
        <v>3.6574074074074074</v>
      </c>
      <c r="N46" s="4"/>
      <c r="O46" s="4">
        <f t="shared" si="9"/>
        <v>3.6574074074074074</v>
      </c>
    </row>
    <row r="47" spans="1:15" ht="12">
      <c r="A47" s="7" t="str">
        <f t="shared" si="7"/>
        <v>ra063913</v>
      </c>
      <c r="B47" s="8">
        <v>63913</v>
      </c>
      <c r="C47" s="7" t="s">
        <v>58</v>
      </c>
      <c r="D47" s="7">
        <v>0</v>
      </c>
      <c r="E47" s="7">
        <v>0</v>
      </c>
      <c r="F47" s="7">
        <v>108</v>
      </c>
      <c r="G47" s="7">
        <f t="shared" si="11"/>
        <v>108</v>
      </c>
      <c r="H47" s="15">
        <f t="shared" si="12"/>
        <v>1</v>
      </c>
      <c r="I47" s="7">
        <v>4013</v>
      </c>
      <c r="J47" s="7">
        <f t="shared" si="8"/>
        <v>13.45626713182158</v>
      </c>
      <c r="K47" s="7">
        <f t="shared" si="10"/>
        <v>10</v>
      </c>
      <c r="N47" s="7"/>
      <c r="O47" s="7">
        <f t="shared" si="9"/>
        <v>10</v>
      </c>
    </row>
    <row r="48" spans="1:15" ht="11.25">
      <c r="A48" s="4" t="str">
        <f t="shared" si="7"/>
        <v>ra064059</v>
      </c>
      <c r="B48" s="5">
        <v>64059</v>
      </c>
      <c r="C48" s="4" t="s">
        <v>59</v>
      </c>
      <c r="D48" s="4">
        <v>0</v>
      </c>
      <c r="E48" s="4">
        <v>0</v>
      </c>
      <c r="F48" s="4">
        <v>108</v>
      </c>
      <c r="G48" s="4">
        <f t="shared" si="11"/>
        <v>108</v>
      </c>
      <c r="H48" s="14">
        <f t="shared" si="12"/>
        <v>1</v>
      </c>
      <c r="I48" s="4">
        <v>35940</v>
      </c>
      <c r="J48" s="4">
        <f t="shared" si="8"/>
        <v>1.5025041736227045</v>
      </c>
      <c r="K48" s="4">
        <f t="shared" si="10"/>
        <v>5.013530722387081</v>
      </c>
      <c r="N48" s="4"/>
      <c r="O48" s="4">
        <f t="shared" si="9"/>
        <v>5.013530722387081</v>
      </c>
    </row>
    <row r="49" spans="1:15" ht="12">
      <c r="A49" s="7" t="str">
        <f t="shared" si="7"/>
        <v>ra064113</v>
      </c>
      <c r="B49" s="8">
        <v>64113</v>
      </c>
      <c r="C49" s="7" t="s">
        <v>60</v>
      </c>
      <c r="D49" s="7">
        <v>0</v>
      </c>
      <c r="E49" s="7">
        <v>0</v>
      </c>
      <c r="F49" s="7">
        <v>108</v>
      </c>
      <c r="G49" s="7">
        <f t="shared" si="11"/>
        <v>108</v>
      </c>
      <c r="H49" s="15">
        <f t="shared" si="12"/>
        <v>1</v>
      </c>
      <c r="I49" s="7">
        <v>4013</v>
      </c>
      <c r="J49" s="7">
        <f t="shared" si="8"/>
        <v>13.45626713182158</v>
      </c>
      <c r="K49" s="7">
        <f t="shared" si="10"/>
        <v>10</v>
      </c>
      <c r="N49" s="7"/>
      <c r="O49" s="7">
        <f t="shared" si="9"/>
        <v>10</v>
      </c>
    </row>
    <row r="50" spans="1:15" ht="11.25">
      <c r="A50" s="4" t="str">
        <f t="shared" si="7"/>
        <v>ra064326</v>
      </c>
      <c r="B50" s="5">
        <v>64326</v>
      </c>
      <c r="C50" s="4" t="s">
        <v>61</v>
      </c>
      <c r="D50" s="4">
        <v>0</v>
      </c>
      <c r="E50" s="4">
        <v>0</v>
      </c>
      <c r="F50" s="4">
        <v>108</v>
      </c>
      <c r="G50" s="4">
        <f t="shared" si="11"/>
        <v>108</v>
      </c>
      <c r="H50" s="14">
        <f t="shared" si="12"/>
        <v>1</v>
      </c>
      <c r="I50" s="4">
        <v>4013</v>
      </c>
      <c r="J50" s="4">
        <f t="shared" si="8"/>
        <v>13.45626713182158</v>
      </c>
      <c r="K50" s="4">
        <f t="shared" si="10"/>
        <v>10</v>
      </c>
      <c r="N50" s="4"/>
      <c r="O50" s="4">
        <f t="shared" si="9"/>
        <v>10</v>
      </c>
    </row>
    <row r="51" spans="1:15" ht="11.25">
      <c r="A51" s="7" t="str">
        <f t="shared" si="7"/>
        <v>ra064365</v>
      </c>
      <c r="B51" s="8">
        <v>64365</v>
      </c>
      <c r="C51" s="7" t="s">
        <v>62</v>
      </c>
      <c r="D51" s="7"/>
      <c r="E51" s="7"/>
      <c r="F51" s="7"/>
      <c r="G51" s="7"/>
      <c r="H51" s="7"/>
      <c r="I51" s="7"/>
      <c r="J51" s="7">
        <f t="shared" si="8"/>
      </c>
      <c r="K51" s="7"/>
      <c r="N51" s="7"/>
      <c r="O51" s="7">
        <f t="shared" si="9"/>
        <v>0</v>
      </c>
    </row>
    <row r="52" spans="1:15" ht="11.25">
      <c r="A52" s="4" t="str">
        <f t="shared" si="7"/>
        <v>ra064761</v>
      </c>
      <c r="B52" s="5">
        <v>64761</v>
      </c>
      <c r="C52" s="4" t="s">
        <v>63</v>
      </c>
      <c r="D52" s="4">
        <v>0</v>
      </c>
      <c r="E52" s="4">
        <v>0</v>
      </c>
      <c r="F52" s="4">
        <v>108</v>
      </c>
      <c r="G52" s="4">
        <f>SUM(D52:F52)</f>
        <v>108</v>
      </c>
      <c r="H52" s="14">
        <f>F52/G52</f>
        <v>1</v>
      </c>
      <c r="I52" s="4">
        <v>4013</v>
      </c>
      <c r="J52" s="4">
        <f t="shared" si="8"/>
        <v>13.45626713182158</v>
      </c>
      <c r="K52" s="4">
        <f>IF(H52&gt;=90%,5+5*(J52-J$61)/(J$60-J$61),5*H52)</f>
        <v>10</v>
      </c>
      <c r="N52" s="4"/>
      <c r="O52" s="4">
        <f t="shared" si="9"/>
        <v>10</v>
      </c>
    </row>
    <row r="53" spans="1:15" ht="12">
      <c r="A53" s="7" t="str">
        <f t="shared" si="7"/>
        <v>ra064791</v>
      </c>
      <c r="B53" s="8">
        <v>64791</v>
      </c>
      <c r="C53" s="7" t="s">
        <v>64</v>
      </c>
      <c r="D53" s="7">
        <v>0</v>
      </c>
      <c r="E53" s="7">
        <v>0</v>
      </c>
      <c r="F53" s="7">
        <v>108</v>
      </c>
      <c r="G53" s="7">
        <f>SUM(D53:F53)</f>
        <v>108</v>
      </c>
      <c r="H53" s="15">
        <f>F53/G53</f>
        <v>1</v>
      </c>
      <c r="I53" s="7">
        <v>4013</v>
      </c>
      <c r="J53" s="7">
        <f t="shared" si="8"/>
        <v>13.45626713182158</v>
      </c>
      <c r="K53" s="7">
        <f>IF(H53&gt;=90%,5+5*(J53-J$61)/(J$60-J$61),5*H53)</f>
        <v>10</v>
      </c>
      <c r="N53" s="7"/>
      <c r="O53" s="7">
        <f t="shared" si="9"/>
        <v>10</v>
      </c>
    </row>
    <row r="54" spans="1:15" ht="11.25">
      <c r="A54" s="4" t="str">
        <f t="shared" si="7"/>
        <v>ra064812</v>
      </c>
      <c r="B54" s="5">
        <v>64812</v>
      </c>
      <c r="C54" s="4" t="s">
        <v>65</v>
      </c>
      <c r="D54" s="4">
        <v>0</v>
      </c>
      <c r="E54" s="4">
        <v>0</v>
      </c>
      <c r="F54" s="4">
        <v>108</v>
      </c>
      <c r="G54" s="4">
        <f>SUM(D54:F54)</f>
        <v>108</v>
      </c>
      <c r="H54" s="14">
        <f>F54/G54</f>
        <v>1</v>
      </c>
      <c r="I54" s="4">
        <v>4013</v>
      </c>
      <c r="J54" s="4">
        <f t="shared" si="8"/>
        <v>13.45626713182158</v>
      </c>
      <c r="K54" s="4">
        <f>IF(H54&gt;=90%,5+5*(J54-J$61)/(J$60-J$61),5*H54)</f>
        <v>10</v>
      </c>
      <c r="N54" s="4"/>
      <c r="O54" s="4">
        <f t="shared" si="9"/>
        <v>10</v>
      </c>
    </row>
    <row r="55" spans="1:15" ht="12">
      <c r="A55" s="7" t="str">
        <f t="shared" si="7"/>
        <v>ra065026</v>
      </c>
      <c r="B55" s="8">
        <v>65026</v>
      </c>
      <c r="C55" s="7" t="s">
        <v>66</v>
      </c>
      <c r="D55" s="7">
        <v>2</v>
      </c>
      <c r="E55" s="7">
        <v>11</v>
      </c>
      <c r="F55" s="7">
        <v>95</v>
      </c>
      <c r="G55" s="7">
        <f>SUM(D55:F55)</f>
        <v>108</v>
      </c>
      <c r="H55" s="15">
        <f>F55/G55</f>
        <v>0.8796296296296297</v>
      </c>
      <c r="I55" s="7">
        <v>6806</v>
      </c>
      <c r="J55" s="7">
        <f t="shared" si="8"/>
      </c>
      <c r="K55" s="7">
        <f>IF(H55&gt;=90%,5+5*(J55-J$61)/(J$60-J$61),5*H55)</f>
        <v>4.398148148148148</v>
      </c>
      <c r="N55" s="7"/>
      <c r="O55" s="7">
        <f t="shared" si="9"/>
        <v>4.398148148148148</v>
      </c>
    </row>
    <row r="56" spans="1:15" ht="11.25">
      <c r="A56" s="4" t="str">
        <f t="shared" si="7"/>
        <v>ra992711</v>
      </c>
      <c r="B56" s="5">
        <v>992711</v>
      </c>
      <c r="C56" s="4" t="s">
        <v>67</v>
      </c>
      <c r="D56" s="4"/>
      <c r="E56" s="4"/>
      <c r="F56" s="4"/>
      <c r="G56" s="4"/>
      <c r="H56" s="4"/>
      <c r="I56" s="4"/>
      <c r="J56" s="4">
        <f t="shared" si="8"/>
      </c>
      <c r="K56" s="4"/>
      <c r="N56" s="4"/>
      <c r="O56" s="4">
        <f t="shared" si="9"/>
        <v>0</v>
      </c>
    </row>
    <row r="57" spans="1:15" ht="11.25">
      <c r="A57" s="7"/>
      <c r="B57" s="8"/>
      <c r="C57" s="7" t="s">
        <v>68</v>
      </c>
      <c r="D57" s="12">
        <f aca="true" t="shared" si="13" ref="D57:K57">AVERAGE(D2:D56)</f>
        <v>2.242424242424242</v>
      </c>
      <c r="E57" s="12">
        <f t="shared" si="13"/>
        <v>5.393939393939394</v>
      </c>
      <c r="F57" s="12">
        <f t="shared" si="13"/>
        <v>100.36363636363636</v>
      </c>
      <c r="G57" s="12">
        <f t="shared" si="13"/>
        <v>108</v>
      </c>
      <c r="H57" s="12">
        <f t="shared" si="13"/>
        <v>0.7594444444444444</v>
      </c>
      <c r="I57" s="12">
        <f t="shared" si="13"/>
        <v>10835.484848484848</v>
      </c>
      <c r="J57" s="12">
        <f t="shared" si="13"/>
        <v>10.716734145569992</v>
      </c>
      <c r="K57" s="12">
        <f t="shared" si="13"/>
        <v>6.093182731601227</v>
      </c>
      <c r="N57" s="7"/>
      <c r="O57" s="12">
        <f>AVERAGE(O2:O56)</f>
        <v>4.652975904131846</v>
      </c>
    </row>
    <row r="58" spans="1:15" ht="11.25">
      <c r="A58" s="7"/>
      <c r="B58" s="8"/>
      <c r="C58" s="7" t="s">
        <v>69</v>
      </c>
      <c r="D58" s="12">
        <f aca="true" t="shared" si="14" ref="D58:K58">SUM(D2:D56)</f>
        <v>74</v>
      </c>
      <c r="E58" s="12">
        <f t="shared" si="14"/>
        <v>178</v>
      </c>
      <c r="F58" s="12">
        <f t="shared" si="14"/>
        <v>3312</v>
      </c>
      <c r="G58" s="12">
        <f t="shared" si="14"/>
        <v>3564</v>
      </c>
      <c r="H58" s="12">
        <f t="shared" si="14"/>
        <v>31.896666666666665</v>
      </c>
      <c r="I58" s="12">
        <f t="shared" si="14"/>
        <v>357571</v>
      </c>
      <c r="J58" s="12">
        <f t="shared" si="14"/>
        <v>267.9183536392498</v>
      </c>
      <c r="K58" s="12">
        <f t="shared" si="14"/>
        <v>255.91367472725153</v>
      </c>
      <c r="N58" s="7"/>
      <c r="O58" s="12">
        <f>SUM(O2:O56)</f>
        <v>255.91367472725153</v>
      </c>
    </row>
    <row r="59" spans="1:15" ht="11.25">
      <c r="A59" s="7"/>
      <c r="B59" s="8"/>
      <c r="C59" s="7" t="s">
        <v>70</v>
      </c>
      <c r="D59" s="9">
        <f aca="true" t="shared" si="15" ref="D59:K59">D58/D57</f>
        <v>33</v>
      </c>
      <c r="E59" s="9">
        <f t="shared" si="15"/>
        <v>33</v>
      </c>
      <c r="F59" s="9">
        <f t="shared" si="15"/>
        <v>33</v>
      </c>
      <c r="G59" s="9">
        <f t="shared" si="15"/>
        <v>33</v>
      </c>
      <c r="H59" s="9">
        <f t="shared" si="15"/>
        <v>42</v>
      </c>
      <c r="I59" s="9">
        <f t="shared" si="15"/>
        <v>33</v>
      </c>
      <c r="J59" s="9">
        <f t="shared" si="15"/>
        <v>25</v>
      </c>
      <c r="K59" s="9">
        <f t="shared" si="15"/>
        <v>42</v>
      </c>
      <c r="N59" s="7"/>
      <c r="O59" s="9">
        <f>O58/O57</f>
        <v>54.99999999999999</v>
      </c>
    </row>
    <row r="60" spans="3:15" ht="11.25">
      <c r="C60" t="s">
        <v>125</v>
      </c>
      <c r="D60" s="12">
        <f aca="true" t="shared" si="16" ref="D60:K60">MAX(D2:D56)</f>
        <v>23</v>
      </c>
      <c r="E60" s="12">
        <f t="shared" si="16"/>
        <v>30</v>
      </c>
      <c r="F60" s="12">
        <f t="shared" si="16"/>
        <v>108</v>
      </c>
      <c r="G60" s="12">
        <f t="shared" si="16"/>
        <v>108</v>
      </c>
      <c r="H60" s="12">
        <f t="shared" si="16"/>
        <v>1</v>
      </c>
      <c r="I60" s="12">
        <f t="shared" si="16"/>
        <v>36733</v>
      </c>
      <c r="J60" s="12">
        <f t="shared" si="16"/>
        <v>13.45626713182158</v>
      </c>
      <c r="K60" s="12">
        <f t="shared" si="16"/>
        <v>10</v>
      </c>
      <c r="N60" s="7"/>
      <c r="O60" s="12">
        <f>MAX(O2:O56)</f>
        <v>10</v>
      </c>
    </row>
    <row r="61" spans="3:15" ht="11.25">
      <c r="C61" t="s">
        <v>126</v>
      </c>
      <c r="D61" s="12">
        <f aca="true" t="shared" si="17" ref="D61:K61">MIN(D2:D56)</f>
        <v>0</v>
      </c>
      <c r="E61" s="12">
        <f t="shared" si="17"/>
        <v>0</v>
      </c>
      <c r="F61" s="12">
        <f t="shared" si="17"/>
        <v>60</v>
      </c>
      <c r="G61" s="12">
        <f t="shared" si="17"/>
        <v>108</v>
      </c>
      <c r="H61" s="12">
        <f t="shared" si="17"/>
        <v>0</v>
      </c>
      <c r="I61" s="12">
        <f t="shared" si="17"/>
        <v>2187</v>
      </c>
      <c r="J61" s="12">
        <f t="shared" si="17"/>
        <v>1.4700677864590423</v>
      </c>
      <c r="K61" s="12">
        <f t="shared" si="17"/>
        <v>0</v>
      </c>
      <c r="N61" s="7"/>
      <c r="O61" s="12">
        <f>MIN(O2:O56)</f>
        <v>0</v>
      </c>
    </row>
  </sheetData>
  <conditionalFormatting sqref="K3 K5 K7 K9 K11 K13 K15 K17 K19 K21 K23 K25 K27 K29 K31 K33 K35 K37 K39 K41 K43 K45 K47 K49 K51 K53 K55">
    <cfRule type="expression" priority="1" dxfId="0" stopIfTrue="1">
      <formula>MOD(ROW($C3),2)=0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61"/>
  <sheetViews>
    <sheetView workbookViewId="0" topLeftCell="A1">
      <pane xSplit="5186" ySplit="604" topLeftCell="K1" activePane="bottomRight" state="split"/>
      <selection pane="topLeft" activeCell="A1" sqref="A1"/>
      <selection pane="topRight" activeCell="K1" sqref="K1"/>
      <selection pane="bottomLeft" activeCell="A1" sqref="A1"/>
      <selection pane="bottomRight" activeCell="N16" sqref="N16"/>
    </sheetView>
  </sheetViews>
  <sheetFormatPr defaultColWidth="12.57421875" defaultRowHeight="12.75"/>
  <cols>
    <col min="1" max="1" width="8.8515625" style="0" customWidth="1"/>
    <col min="2" max="2" width="0" style="0" hidden="1" customWidth="1"/>
    <col min="3" max="3" width="34.421875" style="0" customWidth="1"/>
    <col min="4" max="4" width="6.00390625" style="0" customWidth="1"/>
    <col min="5" max="6" width="7.8515625" style="0" customWidth="1"/>
    <col min="7" max="7" width="8.57421875" style="0" customWidth="1"/>
    <col min="8" max="8" width="11.8515625" style="0" customWidth="1"/>
    <col min="9" max="9" width="7.28125" style="0" customWidth="1"/>
    <col min="10" max="16384" width="11.7109375" style="0" customWidth="1"/>
  </cols>
  <sheetData>
    <row r="1" spans="1:14" ht="11.25">
      <c r="A1" s="2" t="s">
        <v>0</v>
      </c>
      <c r="B1" s="3"/>
      <c r="C1" s="2" t="s">
        <v>1</v>
      </c>
      <c r="D1" s="2" t="s">
        <v>127</v>
      </c>
      <c r="E1" s="2" t="s">
        <v>129</v>
      </c>
      <c r="F1" s="2" t="s">
        <v>69</v>
      </c>
      <c r="G1" s="2" t="s">
        <v>130</v>
      </c>
      <c r="H1" s="2" t="s">
        <v>131</v>
      </c>
      <c r="I1" s="2" t="s">
        <v>132</v>
      </c>
      <c r="J1" s="2" t="s">
        <v>81</v>
      </c>
      <c r="K1" s="2" t="s">
        <v>133</v>
      </c>
      <c r="L1" s="2" t="s">
        <v>134</v>
      </c>
      <c r="M1" s="2" t="s">
        <v>82</v>
      </c>
      <c r="N1" s="2" t="s">
        <v>83</v>
      </c>
    </row>
    <row r="2" spans="1:14" ht="11.25">
      <c r="A2" s="4" t="str">
        <f aca="true" t="shared" si="0" ref="A2:A33">CONCATENATE("ra",TEXT(B2,"000000"))</f>
        <v>ra001667</v>
      </c>
      <c r="B2" s="5">
        <v>1667</v>
      </c>
      <c r="C2" s="4" t="s">
        <v>13</v>
      </c>
      <c r="D2" s="4">
        <f>F2-E2</f>
        <v>3</v>
      </c>
      <c r="E2" s="4">
        <v>159</v>
      </c>
      <c r="F2" s="4">
        <v>162</v>
      </c>
      <c r="G2" s="14">
        <f>E2/F2</f>
        <v>0.9814814814814815</v>
      </c>
      <c r="H2" s="4">
        <v>13272</v>
      </c>
      <c r="I2" s="4">
        <f aca="true" t="shared" si="1" ref="I2:I33">IF(G2&gt;=90%,500*F2/H2,"")</f>
        <v>6.1030741410488245</v>
      </c>
      <c r="J2" s="4">
        <f>IF(G2&gt;=90%,5+5*(I2-I$61)/(I$60-I$61),5*G2)</f>
        <v>5.5488375991296115</v>
      </c>
      <c r="M2" s="4"/>
      <c r="N2" s="4">
        <f>J2*(1-M2)</f>
        <v>5.5488375991296115</v>
      </c>
    </row>
    <row r="3" spans="1:14" ht="11.25">
      <c r="A3" s="7" t="str">
        <f t="shared" si="0"/>
        <v>ra003059</v>
      </c>
      <c r="B3" s="8">
        <v>3059</v>
      </c>
      <c r="C3" s="7" t="s">
        <v>14</v>
      </c>
      <c r="D3" s="7"/>
      <c r="E3" s="7"/>
      <c r="F3" s="7"/>
      <c r="G3" s="15"/>
      <c r="H3" s="7"/>
      <c r="I3" s="7">
        <f t="shared" si="1"/>
      </c>
      <c r="J3" s="7"/>
      <c r="M3" s="7"/>
      <c r="N3" s="7"/>
    </row>
    <row r="4" spans="1:14" ht="11.25">
      <c r="A4" s="4" t="str">
        <f t="shared" si="0"/>
        <v>ra008215</v>
      </c>
      <c r="B4" s="5">
        <v>8215</v>
      </c>
      <c r="C4" s="4" t="s">
        <v>15</v>
      </c>
      <c r="D4" s="4"/>
      <c r="E4" s="4"/>
      <c r="F4" s="4"/>
      <c r="G4" s="14"/>
      <c r="H4" s="4"/>
      <c r="I4" s="4">
        <f t="shared" si="1"/>
      </c>
      <c r="J4" s="4"/>
      <c r="M4" s="4"/>
      <c r="N4" s="4"/>
    </row>
    <row r="5" spans="1:14" ht="12">
      <c r="A5" s="7" t="str">
        <f t="shared" si="0"/>
        <v>ra015818</v>
      </c>
      <c r="B5" s="8">
        <v>15818</v>
      </c>
      <c r="C5" s="7" t="s">
        <v>16</v>
      </c>
      <c r="D5" s="7">
        <f>F5-E5</f>
        <v>146</v>
      </c>
      <c r="E5" s="7">
        <v>16</v>
      </c>
      <c r="F5" s="7">
        <v>162</v>
      </c>
      <c r="G5" s="15">
        <f>E5/F5</f>
        <v>0.09876543209876543</v>
      </c>
      <c r="H5" s="7">
        <v>76392</v>
      </c>
      <c r="I5" s="7">
        <f t="shared" si="1"/>
      </c>
      <c r="J5" s="7">
        <f>IF(G5&gt;=90%,5+5*(I5-I$61)/(I$60-I$61),5*G5)</f>
        <v>0.49382716049382713</v>
      </c>
      <c r="M5" s="7"/>
      <c r="N5" s="7">
        <f>J5*(1-M5)</f>
        <v>0.49382716049382713</v>
      </c>
    </row>
    <row r="6" spans="1:14" ht="11.25">
      <c r="A6" s="4" t="str">
        <f t="shared" si="0"/>
        <v>ra016783</v>
      </c>
      <c r="B6" s="5">
        <v>16783</v>
      </c>
      <c r="C6" s="4" t="s">
        <v>17</v>
      </c>
      <c r="D6" s="4">
        <f>F6-E6</f>
        <v>103</v>
      </c>
      <c r="E6" s="4">
        <v>59</v>
      </c>
      <c r="F6" s="4">
        <v>162</v>
      </c>
      <c r="G6" s="14">
        <f>E6/F6</f>
        <v>0.36419753086419754</v>
      </c>
      <c r="H6" s="4">
        <v>57798</v>
      </c>
      <c r="I6" s="4">
        <f t="shared" si="1"/>
      </c>
      <c r="J6" s="4">
        <f>IF(G6&gt;=90%,5+5*(I6-I$61)/(I$60-I$61),5*G6)</f>
        <v>1.8209876543209877</v>
      </c>
      <c r="M6" s="4"/>
      <c r="N6" s="4">
        <f>J6*(1-M6)</f>
        <v>1.8209876543209877</v>
      </c>
    </row>
    <row r="7" spans="1:14" ht="12">
      <c r="A7" s="7" t="str">
        <f t="shared" si="0"/>
        <v>ra019406</v>
      </c>
      <c r="B7" s="8">
        <v>19406</v>
      </c>
      <c r="C7" s="7" t="s">
        <v>18</v>
      </c>
      <c r="D7" s="7">
        <f>F7-E7</f>
        <v>0</v>
      </c>
      <c r="E7" s="7">
        <v>162</v>
      </c>
      <c r="F7" s="7">
        <v>162</v>
      </c>
      <c r="G7" s="15">
        <f>E7/F7</f>
        <v>1</v>
      </c>
      <c r="H7" s="7">
        <v>10524</v>
      </c>
      <c r="I7" s="7">
        <f t="shared" si="1"/>
        <v>7.696693272519955</v>
      </c>
      <c r="J7" s="7">
        <f>IF(G7&gt;=90%,5+5*(I7-I$61)/(I$60-I$61),5*G7)</f>
        <v>7.110511496281324</v>
      </c>
      <c r="M7" s="7"/>
      <c r="N7" s="7">
        <f>J7*(1-M7)</f>
        <v>7.110511496281324</v>
      </c>
    </row>
    <row r="8" spans="1:14" ht="11.25">
      <c r="A8" s="4" t="str">
        <f t="shared" si="0"/>
        <v>ra023774</v>
      </c>
      <c r="B8" s="5">
        <v>23774</v>
      </c>
      <c r="C8" s="4" t="s">
        <v>19</v>
      </c>
      <c r="D8" s="4"/>
      <c r="E8" s="4"/>
      <c r="F8" s="4"/>
      <c r="G8" s="14"/>
      <c r="H8" s="4"/>
      <c r="I8" s="4">
        <f t="shared" si="1"/>
      </c>
      <c r="J8" s="4"/>
      <c r="M8" s="4"/>
      <c r="N8" s="4"/>
    </row>
    <row r="9" spans="1:14" ht="12">
      <c r="A9" s="7" t="str">
        <f t="shared" si="0"/>
        <v>ra023928</v>
      </c>
      <c r="B9" s="8">
        <v>23928</v>
      </c>
      <c r="C9" s="7" t="s">
        <v>20</v>
      </c>
      <c r="D9" s="7">
        <f>F9-E9</f>
        <v>20</v>
      </c>
      <c r="E9" s="7">
        <v>142</v>
      </c>
      <c r="F9" s="7">
        <v>162</v>
      </c>
      <c r="G9" s="15">
        <f>E9/F9</f>
        <v>0.8765432098765432</v>
      </c>
      <c r="H9" s="7">
        <v>30953</v>
      </c>
      <c r="I9" s="7">
        <f t="shared" si="1"/>
      </c>
      <c r="J9" s="7">
        <f>IF(G9&gt;=90%,5+5*(I9-I$61)/(I$60-I$61),5*G9)</f>
        <v>4.382716049382716</v>
      </c>
      <c r="M9" s="7"/>
      <c r="N9" s="7">
        <f>J9*(1-M9)</f>
        <v>4.382716049382716</v>
      </c>
    </row>
    <row r="10" spans="1:14" ht="11.25">
      <c r="A10" s="4" t="str">
        <f t="shared" si="0"/>
        <v>ra024052</v>
      </c>
      <c r="B10" s="5">
        <v>24052</v>
      </c>
      <c r="C10" s="4" t="s">
        <v>21</v>
      </c>
      <c r="D10" s="4">
        <f>F10-E10</f>
        <v>0</v>
      </c>
      <c r="E10" s="4">
        <v>162</v>
      </c>
      <c r="F10" s="4">
        <v>162</v>
      </c>
      <c r="G10" s="14">
        <f>E10/F10</f>
        <v>1</v>
      </c>
      <c r="H10" s="4">
        <v>7609</v>
      </c>
      <c r="I10" s="4">
        <f t="shared" si="1"/>
        <v>10.645288474175318</v>
      </c>
      <c r="J10" s="4">
        <f>IF(G10&gt;=90%,5+5*(I10-I$61)/(I$60-I$61),5*G10)</f>
        <v>10</v>
      </c>
      <c r="M10" s="4"/>
      <c r="N10" s="4">
        <f>J10*(1-M10)</f>
        <v>10</v>
      </c>
    </row>
    <row r="11" spans="1:14" ht="11.25">
      <c r="A11" s="7" t="str">
        <f t="shared" si="0"/>
        <v>ra032969</v>
      </c>
      <c r="B11" s="8">
        <v>32969</v>
      </c>
      <c r="C11" s="7" t="s">
        <v>22</v>
      </c>
      <c r="D11" s="7"/>
      <c r="E11" s="7"/>
      <c r="F11" s="7"/>
      <c r="G11" s="15"/>
      <c r="H11" s="7"/>
      <c r="I11" s="7">
        <f t="shared" si="1"/>
      </c>
      <c r="J11" s="7"/>
      <c r="M11" s="7"/>
      <c r="N11" s="7"/>
    </row>
    <row r="12" spans="1:14" ht="11.25">
      <c r="A12" s="4" t="str">
        <f t="shared" si="0"/>
        <v>ra033546</v>
      </c>
      <c r="B12" s="5">
        <v>33546</v>
      </c>
      <c r="C12" s="4" t="s">
        <v>23</v>
      </c>
      <c r="D12" s="4">
        <f>F12-E12</f>
        <v>158</v>
      </c>
      <c r="E12" s="4">
        <v>4</v>
      </c>
      <c r="F12" s="4">
        <v>162</v>
      </c>
      <c r="G12" s="14">
        <f>E12/F12</f>
        <v>0.024691358024691357</v>
      </c>
      <c r="H12" s="4">
        <v>79245</v>
      </c>
      <c r="I12" s="4">
        <f t="shared" si="1"/>
      </c>
      <c r="J12" s="4">
        <f>IF(G12&gt;=90%,5+5*(I12-I$61)/(I$60-I$61),5*G12)</f>
        <v>0.12345679012345678</v>
      </c>
      <c r="M12" s="4"/>
      <c r="N12" s="4">
        <f>J12*(1-M12)</f>
        <v>0.12345679012345678</v>
      </c>
    </row>
    <row r="13" spans="1:14" ht="11.25">
      <c r="A13" s="7" t="str">
        <f t="shared" si="0"/>
        <v>ra034257</v>
      </c>
      <c r="B13" s="8">
        <v>34257</v>
      </c>
      <c r="C13" s="7" t="s">
        <v>24</v>
      </c>
      <c r="D13" s="7"/>
      <c r="E13" s="7"/>
      <c r="F13" s="7"/>
      <c r="G13" s="15"/>
      <c r="H13" s="7"/>
      <c r="I13" s="7">
        <f t="shared" si="1"/>
      </c>
      <c r="J13" s="7"/>
      <c r="M13" s="7"/>
      <c r="N13" s="7"/>
    </row>
    <row r="14" spans="1:14" ht="11.25">
      <c r="A14" s="4" t="str">
        <f t="shared" si="0"/>
        <v>ra036486</v>
      </c>
      <c r="B14" s="5">
        <v>36486</v>
      </c>
      <c r="C14" s="4" t="s">
        <v>25</v>
      </c>
      <c r="D14" s="4">
        <f>F14-E14</f>
        <v>0</v>
      </c>
      <c r="E14" s="4">
        <v>162</v>
      </c>
      <c r="F14" s="4">
        <v>162</v>
      </c>
      <c r="G14" s="14">
        <f>E14/F14</f>
        <v>1</v>
      </c>
      <c r="H14" s="4">
        <v>7963</v>
      </c>
      <c r="I14" s="4">
        <f t="shared" si="1"/>
        <v>10.172045711415295</v>
      </c>
      <c r="J14" s="4">
        <f>IF(G14&gt;=90%,5+5*(I14-I$61)/(I$60-I$61),5*G14)</f>
        <v>9.536243726607346</v>
      </c>
      <c r="M14" s="4"/>
      <c r="N14" s="4">
        <f>J14*(1-M14)</f>
        <v>9.536243726607346</v>
      </c>
    </row>
    <row r="15" spans="1:14" ht="11.25">
      <c r="A15" s="7" t="str">
        <f t="shared" si="0"/>
        <v>ra042680</v>
      </c>
      <c r="B15" s="8">
        <v>42680</v>
      </c>
      <c r="C15" s="7" t="s">
        <v>26</v>
      </c>
      <c r="D15" s="7"/>
      <c r="E15" s="7"/>
      <c r="F15" s="7"/>
      <c r="G15" s="15"/>
      <c r="H15" s="7"/>
      <c r="I15" s="7">
        <f t="shared" si="1"/>
      </c>
      <c r="J15" s="7"/>
      <c r="M15" s="7"/>
      <c r="N15" s="7">
        <v>1</v>
      </c>
    </row>
    <row r="16" spans="1:14" ht="11.25">
      <c r="A16" s="4" t="str">
        <f t="shared" si="0"/>
        <v>ra042683</v>
      </c>
      <c r="B16" s="5">
        <v>42683</v>
      </c>
      <c r="C16" s="4" t="s">
        <v>27</v>
      </c>
      <c r="D16" s="4">
        <f>F16-E16</f>
        <v>162</v>
      </c>
      <c r="E16" s="4">
        <v>0</v>
      </c>
      <c r="F16" s="4">
        <v>162</v>
      </c>
      <c r="G16" s="14">
        <f>E16/F16</f>
        <v>0</v>
      </c>
      <c r="H16" s="4">
        <v>81000</v>
      </c>
      <c r="I16" s="4">
        <f t="shared" si="1"/>
      </c>
      <c r="J16" s="4">
        <f>IF(G16&gt;=90%,5+5*(I16-I$61)/(I$60-I$61),5*G16)</f>
        <v>0</v>
      </c>
      <c r="M16" s="4"/>
      <c r="N16" s="4">
        <f>J16*(1-M16)</f>
        <v>0</v>
      </c>
    </row>
    <row r="17" spans="1:14" ht="11.25">
      <c r="A17" s="7" t="str">
        <f t="shared" si="0"/>
        <v>ra042989</v>
      </c>
      <c r="B17" s="8">
        <v>42989</v>
      </c>
      <c r="C17" s="7" t="s">
        <v>28</v>
      </c>
      <c r="D17" s="7"/>
      <c r="E17" s="7"/>
      <c r="F17" s="7"/>
      <c r="G17" s="15"/>
      <c r="H17" s="7"/>
      <c r="I17" s="7">
        <f t="shared" si="1"/>
      </c>
      <c r="J17" s="7"/>
      <c r="M17" s="7"/>
      <c r="N17" s="7"/>
    </row>
    <row r="18" spans="1:14" ht="11.25">
      <c r="A18" s="4" t="str">
        <f t="shared" si="0"/>
        <v>ra044029</v>
      </c>
      <c r="B18" s="5">
        <v>44029</v>
      </c>
      <c r="C18" s="4" t="s">
        <v>29</v>
      </c>
      <c r="D18" s="4">
        <f>F18-E18</f>
        <v>0</v>
      </c>
      <c r="E18" s="4">
        <v>162</v>
      </c>
      <c r="F18" s="4">
        <v>162</v>
      </c>
      <c r="G18" s="14">
        <f>E18/F18</f>
        <v>1</v>
      </c>
      <c r="H18" s="4">
        <v>7910</v>
      </c>
      <c r="I18" s="4">
        <f t="shared" si="1"/>
        <v>10.240202275600506</v>
      </c>
      <c r="J18" s="4">
        <f>IF(G18&gt;=90%,5+5*(I18-I$61)/(I$60-I$61),5*G18)</f>
        <v>9.60303404375755</v>
      </c>
      <c r="M18" s="4"/>
      <c r="N18" s="4">
        <f>J18*(1-M18)</f>
        <v>9.60303404375755</v>
      </c>
    </row>
    <row r="19" spans="1:14" ht="11.25">
      <c r="A19" s="7" t="str">
        <f t="shared" si="0"/>
        <v>ra044238</v>
      </c>
      <c r="B19" s="8">
        <v>44238</v>
      </c>
      <c r="C19" s="7" t="s">
        <v>30</v>
      </c>
      <c r="D19" s="7"/>
      <c r="E19" s="7"/>
      <c r="F19" s="7"/>
      <c r="G19" s="15"/>
      <c r="H19" s="7"/>
      <c r="I19" s="7">
        <f t="shared" si="1"/>
      </c>
      <c r="J19" s="7"/>
      <c r="M19" s="7"/>
      <c r="N19" s="7"/>
    </row>
    <row r="20" spans="1:14" ht="11.25">
      <c r="A20" s="4" t="str">
        <f t="shared" si="0"/>
        <v>ra058589</v>
      </c>
      <c r="B20" s="5">
        <v>58589</v>
      </c>
      <c r="C20" s="4" t="s">
        <v>31</v>
      </c>
      <c r="D20" s="4">
        <f aca="true" t="shared" si="2" ref="D20:D39">F20-E20</f>
        <v>162</v>
      </c>
      <c r="E20" s="4">
        <v>0</v>
      </c>
      <c r="F20" s="4">
        <v>162</v>
      </c>
      <c r="G20" s="14">
        <f aca="true" t="shared" si="3" ref="G20:G39">E20/F20</f>
        <v>0</v>
      </c>
      <c r="H20" s="4">
        <v>81000</v>
      </c>
      <c r="I20" s="4">
        <f t="shared" si="1"/>
      </c>
      <c r="J20" s="4">
        <f aca="true" t="shared" si="4" ref="J20:J39">IF(G20&gt;=90%,5+5*(I20-I$61)/(I$60-I$61),5*G20)</f>
        <v>0</v>
      </c>
      <c r="M20" s="4"/>
      <c r="N20" s="4">
        <f aca="true" t="shared" si="5" ref="N20:N39">J20*(1-M20)</f>
        <v>0</v>
      </c>
    </row>
    <row r="21" spans="1:14" ht="12">
      <c r="A21" s="7" t="str">
        <f t="shared" si="0"/>
        <v>ra058985</v>
      </c>
      <c r="B21" s="8">
        <v>58985</v>
      </c>
      <c r="C21" s="7" t="s">
        <v>32</v>
      </c>
      <c r="D21" s="7">
        <f t="shared" si="2"/>
        <v>6</v>
      </c>
      <c r="E21" s="7">
        <v>156</v>
      </c>
      <c r="F21" s="7">
        <v>162</v>
      </c>
      <c r="G21" s="15">
        <f t="shared" si="3"/>
        <v>0.9629629629629629</v>
      </c>
      <c r="H21" s="7">
        <v>11845</v>
      </c>
      <c r="I21" s="7">
        <f t="shared" si="1"/>
        <v>6.838328408611228</v>
      </c>
      <c r="J21" s="7">
        <f t="shared" si="4"/>
        <v>6.269353169472717</v>
      </c>
      <c r="M21" s="7"/>
      <c r="N21" s="7">
        <f t="shared" si="5"/>
        <v>6.269353169472717</v>
      </c>
    </row>
    <row r="22" spans="1:14" ht="11.25">
      <c r="A22" s="4" t="str">
        <f t="shared" si="0"/>
        <v>ra059373</v>
      </c>
      <c r="B22" s="5">
        <v>59373</v>
      </c>
      <c r="C22" s="4" t="s">
        <v>33</v>
      </c>
      <c r="D22" s="4">
        <f t="shared" si="2"/>
        <v>0</v>
      </c>
      <c r="E22" s="4">
        <v>162</v>
      </c>
      <c r="F22" s="4">
        <v>162</v>
      </c>
      <c r="G22" s="14">
        <f t="shared" si="3"/>
        <v>1</v>
      </c>
      <c r="H22" s="4">
        <v>8606</v>
      </c>
      <c r="I22" s="4">
        <f t="shared" si="1"/>
        <v>9.412038112944458</v>
      </c>
      <c r="J22" s="4">
        <f t="shared" si="4"/>
        <v>8.791471023563044</v>
      </c>
      <c r="M22" s="4"/>
      <c r="N22" s="4">
        <f t="shared" si="5"/>
        <v>8.791471023563044</v>
      </c>
    </row>
    <row r="23" spans="1:14" ht="12">
      <c r="A23" s="7" t="str">
        <f t="shared" si="0"/>
        <v>ra059451</v>
      </c>
      <c r="B23" s="8">
        <v>59451</v>
      </c>
      <c r="C23" s="7" t="s">
        <v>34</v>
      </c>
      <c r="D23" s="7">
        <f t="shared" si="2"/>
        <v>0</v>
      </c>
      <c r="E23" s="7">
        <v>162</v>
      </c>
      <c r="F23" s="7">
        <v>162</v>
      </c>
      <c r="G23" s="15">
        <f t="shared" si="3"/>
        <v>1</v>
      </c>
      <c r="H23" s="7">
        <v>8081</v>
      </c>
      <c r="I23" s="7">
        <f t="shared" si="1"/>
        <v>10.023511941591387</v>
      </c>
      <c r="J23" s="7">
        <f t="shared" si="4"/>
        <v>9.39068742234448</v>
      </c>
      <c r="K23" s="16"/>
      <c r="L23" s="16"/>
      <c r="M23" s="15"/>
      <c r="N23" s="7">
        <f t="shared" si="5"/>
        <v>9.39068742234448</v>
      </c>
    </row>
    <row r="24" spans="1:14" ht="11.25">
      <c r="A24" s="4" t="str">
        <f t="shared" si="0"/>
        <v>ra059664</v>
      </c>
      <c r="B24" s="5">
        <v>59664</v>
      </c>
      <c r="C24" s="4" t="s">
        <v>35</v>
      </c>
      <c r="D24" s="4">
        <f t="shared" si="2"/>
        <v>0</v>
      </c>
      <c r="E24" s="4">
        <v>162</v>
      </c>
      <c r="F24" s="4">
        <v>162</v>
      </c>
      <c r="G24" s="14">
        <f t="shared" si="3"/>
        <v>1</v>
      </c>
      <c r="H24" s="4">
        <v>8057</v>
      </c>
      <c r="I24" s="4">
        <f t="shared" si="1"/>
        <v>10.053369740598237</v>
      </c>
      <c r="J24" s="4">
        <f t="shared" si="4"/>
        <v>9.419946700433313</v>
      </c>
      <c r="M24" s="4"/>
      <c r="N24" s="4">
        <f t="shared" si="5"/>
        <v>9.419946700433313</v>
      </c>
    </row>
    <row r="25" spans="1:14" ht="12">
      <c r="A25" s="7" t="str">
        <f t="shared" si="0"/>
        <v>ra059914</v>
      </c>
      <c r="B25" s="8">
        <v>59914</v>
      </c>
      <c r="C25" s="7" t="s">
        <v>36</v>
      </c>
      <c r="D25" s="7">
        <f t="shared" si="2"/>
        <v>0</v>
      </c>
      <c r="E25" s="7">
        <v>162</v>
      </c>
      <c r="F25" s="7">
        <v>162</v>
      </c>
      <c r="G25" s="15">
        <f t="shared" si="3"/>
        <v>1</v>
      </c>
      <c r="H25" s="7">
        <v>7767</v>
      </c>
      <c r="I25" s="7">
        <f t="shared" si="1"/>
        <v>10.428736964078794</v>
      </c>
      <c r="J25" s="7">
        <f t="shared" si="4"/>
        <v>9.78778941967499</v>
      </c>
      <c r="M25" s="7"/>
      <c r="N25" s="7">
        <f t="shared" si="5"/>
        <v>9.78778941967499</v>
      </c>
    </row>
    <row r="26" spans="1:14" ht="11.25">
      <c r="A26" s="4" t="str">
        <f t="shared" si="0"/>
        <v>ra059988</v>
      </c>
      <c r="B26" s="5">
        <v>59988</v>
      </c>
      <c r="C26" s="4" t="s">
        <v>37</v>
      </c>
      <c r="D26" s="4">
        <f t="shared" si="2"/>
        <v>0</v>
      </c>
      <c r="E26" s="4">
        <v>162</v>
      </c>
      <c r="F26" s="4">
        <v>162</v>
      </c>
      <c r="G26" s="14">
        <f t="shared" si="3"/>
        <v>1</v>
      </c>
      <c r="H26" s="4">
        <v>8365</v>
      </c>
      <c r="I26" s="4">
        <f t="shared" si="1"/>
        <v>9.68320382546324</v>
      </c>
      <c r="J26" s="4">
        <f t="shared" si="4"/>
        <v>9.057201025594459</v>
      </c>
      <c r="M26" s="4"/>
      <c r="N26" s="4">
        <f t="shared" si="5"/>
        <v>9.057201025594459</v>
      </c>
    </row>
    <row r="27" spans="1:14" ht="12">
      <c r="A27" s="7" t="str">
        <f t="shared" si="0"/>
        <v>ra060127</v>
      </c>
      <c r="B27" s="8">
        <v>60127</v>
      </c>
      <c r="C27" s="7" t="s">
        <v>38</v>
      </c>
      <c r="D27" s="7">
        <f t="shared" si="2"/>
        <v>0</v>
      </c>
      <c r="E27" s="7">
        <v>162</v>
      </c>
      <c r="F27" s="7">
        <v>162</v>
      </c>
      <c r="G27" s="15">
        <f t="shared" si="3"/>
        <v>1</v>
      </c>
      <c r="H27" s="7">
        <v>8041</v>
      </c>
      <c r="I27" s="7">
        <f t="shared" si="1"/>
        <v>10.073373958462877</v>
      </c>
      <c r="J27" s="7">
        <f t="shared" si="4"/>
        <v>9.43954991945548</v>
      </c>
      <c r="M27" s="7"/>
      <c r="N27" s="7">
        <f t="shared" si="5"/>
        <v>9.43954991945548</v>
      </c>
    </row>
    <row r="28" spans="1:14" ht="11.25">
      <c r="A28" s="4" t="str">
        <f t="shared" si="0"/>
        <v>ra060319</v>
      </c>
      <c r="B28" s="5">
        <v>60319</v>
      </c>
      <c r="C28" s="4" t="s">
        <v>39</v>
      </c>
      <c r="D28" s="4">
        <f t="shared" si="2"/>
        <v>0</v>
      </c>
      <c r="E28" s="4">
        <v>162</v>
      </c>
      <c r="F28" s="4">
        <v>162</v>
      </c>
      <c r="G28" s="14">
        <f t="shared" si="3"/>
        <v>1</v>
      </c>
      <c r="H28" s="4">
        <v>8388</v>
      </c>
      <c r="I28" s="4">
        <f t="shared" si="1"/>
        <v>9.656652360515022</v>
      </c>
      <c r="J28" s="4">
        <f t="shared" si="4"/>
        <v>9.031181803735286</v>
      </c>
      <c r="M28" s="4"/>
      <c r="N28" s="4">
        <f t="shared" si="5"/>
        <v>9.031181803735286</v>
      </c>
    </row>
    <row r="29" spans="1:14" ht="12">
      <c r="A29" s="7" t="str">
        <f t="shared" si="0"/>
        <v>ra060486</v>
      </c>
      <c r="B29" s="8">
        <v>60486</v>
      </c>
      <c r="C29" s="7" t="s">
        <v>40</v>
      </c>
      <c r="D29" s="7">
        <f t="shared" si="2"/>
        <v>0</v>
      </c>
      <c r="E29" s="7">
        <v>162</v>
      </c>
      <c r="F29" s="7">
        <v>162</v>
      </c>
      <c r="G29" s="15">
        <f t="shared" si="3"/>
        <v>1</v>
      </c>
      <c r="H29" s="7">
        <v>7869</v>
      </c>
      <c r="I29" s="7">
        <f t="shared" si="1"/>
        <v>10.293556995806329</v>
      </c>
      <c r="J29" s="7">
        <f t="shared" si="4"/>
        <v>9.655319230468598</v>
      </c>
      <c r="M29" s="7"/>
      <c r="N29" s="7">
        <f t="shared" si="5"/>
        <v>9.655319230468598</v>
      </c>
    </row>
    <row r="30" spans="1:14" ht="11.25">
      <c r="A30" s="4" t="str">
        <f t="shared" si="0"/>
        <v>ra060603</v>
      </c>
      <c r="B30" s="5">
        <v>60603</v>
      </c>
      <c r="C30" s="4" t="s">
        <v>41</v>
      </c>
      <c r="D30" s="4">
        <f t="shared" si="2"/>
        <v>0</v>
      </c>
      <c r="E30" s="4">
        <v>162</v>
      </c>
      <c r="F30" s="4">
        <v>162</v>
      </c>
      <c r="G30" s="14">
        <f t="shared" si="3"/>
        <v>1</v>
      </c>
      <c r="H30" s="4">
        <v>7611</v>
      </c>
      <c r="I30" s="4">
        <f t="shared" si="1"/>
        <v>10.64249113125739</v>
      </c>
      <c r="J30" s="4">
        <f t="shared" si="4"/>
        <v>9.997258731819894</v>
      </c>
      <c r="M30" s="4"/>
      <c r="N30" s="4">
        <f t="shared" si="5"/>
        <v>9.997258731819894</v>
      </c>
    </row>
    <row r="31" spans="1:14" ht="12">
      <c r="A31" s="7" t="str">
        <f t="shared" si="0"/>
        <v>ra060808</v>
      </c>
      <c r="B31" s="8">
        <v>60808</v>
      </c>
      <c r="C31" s="7" t="s">
        <v>42</v>
      </c>
      <c r="D31" s="7">
        <f t="shared" si="2"/>
        <v>162</v>
      </c>
      <c r="E31" s="7">
        <v>0</v>
      </c>
      <c r="F31" s="7">
        <v>162</v>
      </c>
      <c r="G31" s="15">
        <f t="shared" si="3"/>
        <v>0</v>
      </c>
      <c r="H31" s="7">
        <v>81000</v>
      </c>
      <c r="I31" s="7">
        <f t="shared" si="1"/>
      </c>
      <c r="J31" s="7">
        <f t="shared" si="4"/>
        <v>0</v>
      </c>
      <c r="M31" s="7"/>
      <c r="N31" s="7">
        <f t="shared" si="5"/>
        <v>0</v>
      </c>
    </row>
    <row r="32" spans="1:14" ht="11.25">
      <c r="A32" s="4" t="str">
        <f t="shared" si="0"/>
        <v>ra060836</v>
      </c>
      <c r="B32" s="5">
        <v>60836</v>
      </c>
      <c r="C32" s="4" t="s">
        <v>43</v>
      </c>
      <c r="D32" s="4">
        <f t="shared" si="2"/>
        <v>0</v>
      </c>
      <c r="E32" s="4">
        <v>162</v>
      </c>
      <c r="F32" s="4">
        <v>162</v>
      </c>
      <c r="G32" s="14">
        <f t="shared" si="3"/>
        <v>1</v>
      </c>
      <c r="H32" s="4">
        <v>7663</v>
      </c>
      <c r="I32" s="4">
        <f t="shared" si="1"/>
        <v>10.570272739136108</v>
      </c>
      <c r="J32" s="4">
        <f t="shared" si="4"/>
        <v>9.926488008977252</v>
      </c>
      <c r="M32" s="4"/>
      <c r="N32" s="4">
        <f t="shared" si="5"/>
        <v>9.926488008977252</v>
      </c>
    </row>
    <row r="33" spans="1:14" ht="12">
      <c r="A33" s="7" t="str">
        <f t="shared" si="0"/>
        <v>ra061003</v>
      </c>
      <c r="B33" s="8">
        <v>61003</v>
      </c>
      <c r="C33" s="7" t="s">
        <v>44</v>
      </c>
      <c r="D33" s="7">
        <f t="shared" si="2"/>
        <v>0</v>
      </c>
      <c r="E33" s="7">
        <v>162</v>
      </c>
      <c r="F33" s="7">
        <v>162</v>
      </c>
      <c r="G33" s="15">
        <f t="shared" si="3"/>
        <v>1</v>
      </c>
      <c r="H33" s="7">
        <v>7997</v>
      </c>
      <c r="I33" s="7">
        <f t="shared" si="1"/>
        <v>10.128798299362261</v>
      </c>
      <c r="J33" s="7">
        <f t="shared" si="4"/>
        <v>9.493863239834297</v>
      </c>
      <c r="M33" s="7"/>
      <c r="N33" s="7">
        <f t="shared" si="5"/>
        <v>9.493863239834297</v>
      </c>
    </row>
    <row r="34" spans="1:14" ht="11.25">
      <c r="A34" s="4" t="str">
        <f aca="true" t="shared" si="6" ref="A34:A56">CONCATENATE("ra",TEXT(B34,"000000"))</f>
        <v>ra061242</v>
      </c>
      <c r="B34" s="5">
        <v>61242</v>
      </c>
      <c r="C34" s="4" t="s">
        <v>45</v>
      </c>
      <c r="D34" s="4">
        <f t="shared" si="2"/>
        <v>0</v>
      </c>
      <c r="E34" s="4">
        <v>162</v>
      </c>
      <c r="F34" s="4">
        <v>162</v>
      </c>
      <c r="G34" s="14">
        <f t="shared" si="3"/>
        <v>1</v>
      </c>
      <c r="H34" s="4">
        <v>8548</v>
      </c>
      <c r="I34" s="4">
        <f aca="true" t="shared" si="7" ref="I34:I56">IF(G34&gt;=90%,500*F34/H34,"")</f>
        <v>9.475900795507721</v>
      </c>
      <c r="J34" s="4">
        <f t="shared" si="4"/>
        <v>8.854053533016899</v>
      </c>
      <c r="M34" s="4"/>
      <c r="N34" s="4">
        <f t="shared" si="5"/>
        <v>8.854053533016899</v>
      </c>
    </row>
    <row r="35" spans="1:14" ht="12">
      <c r="A35" s="7" t="str">
        <f t="shared" si="6"/>
        <v>ra061355</v>
      </c>
      <c r="B35" s="8">
        <v>61355</v>
      </c>
      <c r="C35" s="7" t="s">
        <v>46</v>
      </c>
      <c r="D35" s="7">
        <f t="shared" si="2"/>
        <v>0</v>
      </c>
      <c r="E35" s="7">
        <v>162</v>
      </c>
      <c r="F35" s="7">
        <v>162</v>
      </c>
      <c r="G35" s="15">
        <f t="shared" si="3"/>
        <v>1</v>
      </c>
      <c r="H35" s="7">
        <v>8052</v>
      </c>
      <c r="I35" s="7">
        <f t="shared" si="7"/>
        <v>10.059612518628912</v>
      </c>
      <c r="J35" s="7">
        <f t="shared" si="4"/>
        <v>9.426064337517161</v>
      </c>
      <c r="M35" s="7"/>
      <c r="N35" s="7">
        <f t="shared" si="5"/>
        <v>9.426064337517161</v>
      </c>
    </row>
    <row r="36" spans="1:14" ht="11.25">
      <c r="A36" s="4" t="str">
        <f t="shared" si="6"/>
        <v>ra061433</v>
      </c>
      <c r="B36" s="5">
        <v>61433</v>
      </c>
      <c r="C36" s="4" t="s">
        <v>47</v>
      </c>
      <c r="D36" s="4">
        <f t="shared" si="2"/>
        <v>0</v>
      </c>
      <c r="E36" s="4">
        <v>162</v>
      </c>
      <c r="F36" s="4">
        <v>162</v>
      </c>
      <c r="G36" s="14">
        <f t="shared" si="3"/>
        <v>1</v>
      </c>
      <c r="H36" s="4">
        <v>7674</v>
      </c>
      <c r="I36" s="4">
        <f t="shared" si="7"/>
        <v>10.55512118842846</v>
      </c>
      <c r="J36" s="4">
        <f t="shared" si="4"/>
        <v>9.911640181931112</v>
      </c>
      <c r="M36" s="4"/>
      <c r="N36" s="4">
        <f t="shared" si="5"/>
        <v>9.911640181931112</v>
      </c>
    </row>
    <row r="37" spans="1:14" ht="12">
      <c r="A37" s="7" t="str">
        <f t="shared" si="6"/>
        <v>ra061473</v>
      </c>
      <c r="B37" s="8">
        <v>61473</v>
      </c>
      <c r="C37" s="7" t="s">
        <v>48</v>
      </c>
      <c r="D37" s="7">
        <f t="shared" si="2"/>
        <v>15</v>
      </c>
      <c r="E37" s="7">
        <v>147</v>
      </c>
      <c r="F37" s="7">
        <v>162</v>
      </c>
      <c r="G37" s="15">
        <f t="shared" si="3"/>
        <v>0.9074074074074074</v>
      </c>
      <c r="H37" s="7">
        <v>14613</v>
      </c>
      <c r="I37" s="7">
        <f t="shared" si="7"/>
        <v>5.543009648942722</v>
      </c>
      <c r="J37" s="7">
        <f t="shared" si="4"/>
        <v>5</v>
      </c>
      <c r="M37" s="7"/>
      <c r="N37" s="7">
        <f t="shared" si="5"/>
        <v>5</v>
      </c>
    </row>
    <row r="38" spans="1:14" ht="11.25">
      <c r="A38" s="4" t="str">
        <f t="shared" si="6"/>
        <v>ra061508</v>
      </c>
      <c r="B38" s="5">
        <v>61508</v>
      </c>
      <c r="C38" s="4" t="s">
        <v>49</v>
      </c>
      <c r="D38" s="4">
        <f t="shared" si="2"/>
        <v>156</v>
      </c>
      <c r="E38" s="4">
        <v>6</v>
      </c>
      <c r="F38" s="4">
        <v>162</v>
      </c>
      <c r="G38" s="14">
        <f t="shared" si="3"/>
        <v>0.037037037037037035</v>
      </c>
      <c r="H38" s="4">
        <v>78696</v>
      </c>
      <c r="I38" s="4">
        <f t="shared" si="7"/>
      </c>
      <c r="J38" s="4">
        <f t="shared" si="4"/>
        <v>0.18518518518518517</v>
      </c>
      <c r="M38" s="4"/>
      <c r="N38" s="4">
        <f t="shared" si="5"/>
        <v>0.18518518518518517</v>
      </c>
    </row>
    <row r="39" spans="1:14" ht="12">
      <c r="A39" s="7" t="str">
        <f t="shared" si="6"/>
        <v>ra061730</v>
      </c>
      <c r="B39" s="8">
        <v>61730</v>
      </c>
      <c r="C39" s="7" t="s">
        <v>50</v>
      </c>
      <c r="D39" s="7">
        <f t="shared" si="2"/>
        <v>0</v>
      </c>
      <c r="E39" s="7">
        <v>162</v>
      </c>
      <c r="F39" s="7">
        <v>162</v>
      </c>
      <c r="G39" s="15">
        <f t="shared" si="3"/>
        <v>1</v>
      </c>
      <c r="H39" s="7">
        <v>7928</v>
      </c>
      <c r="I39" s="7">
        <f t="shared" si="7"/>
        <v>10.216952573158427</v>
      </c>
      <c r="J39" s="7">
        <f t="shared" si="4"/>
        <v>9.580250398215579</v>
      </c>
      <c r="M39" s="7"/>
      <c r="N39" s="7">
        <f t="shared" si="5"/>
        <v>9.580250398215579</v>
      </c>
    </row>
    <row r="40" spans="1:14" ht="11.25">
      <c r="A40" s="4" t="str">
        <f t="shared" si="6"/>
        <v>ra062362</v>
      </c>
      <c r="B40" s="5">
        <v>62362</v>
      </c>
      <c r="C40" s="4" t="s">
        <v>51</v>
      </c>
      <c r="D40" s="4"/>
      <c r="E40" s="4"/>
      <c r="F40" s="4"/>
      <c r="G40" s="14"/>
      <c r="H40" s="4"/>
      <c r="I40" s="4">
        <f t="shared" si="7"/>
      </c>
      <c r="J40" s="4"/>
      <c r="M40" s="4"/>
      <c r="N40" s="4"/>
    </row>
    <row r="41" spans="1:14" ht="11.25">
      <c r="A41" s="7" t="str">
        <f t="shared" si="6"/>
        <v>ra062363</v>
      </c>
      <c r="B41" s="8">
        <v>62363</v>
      </c>
      <c r="C41" s="7" t="s">
        <v>52</v>
      </c>
      <c r="D41" s="7"/>
      <c r="E41" s="7"/>
      <c r="F41" s="7"/>
      <c r="G41" s="15"/>
      <c r="H41" s="7"/>
      <c r="I41" s="7">
        <f t="shared" si="7"/>
      </c>
      <c r="J41" s="7"/>
      <c r="M41" s="7"/>
      <c r="N41" s="7"/>
    </row>
    <row r="42" spans="1:14" ht="11.25">
      <c r="A42" s="4" t="str">
        <f t="shared" si="6"/>
        <v>ra062818</v>
      </c>
      <c r="B42" s="5">
        <v>62818</v>
      </c>
      <c r="C42" s="4" t="s">
        <v>53</v>
      </c>
      <c r="D42" s="4"/>
      <c r="E42" s="4"/>
      <c r="F42" s="4"/>
      <c r="G42" s="14"/>
      <c r="H42" s="4"/>
      <c r="I42" s="4">
        <f t="shared" si="7"/>
      </c>
      <c r="J42" s="4"/>
      <c r="M42" s="4"/>
      <c r="N42" s="4"/>
    </row>
    <row r="43" spans="1:14" ht="12">
      <c r="A43" s="7" t="str">
        <f t="shared" si="6"/>
        <v>ra063536</v>
      </c>
      <c r="B43" s="8">
        <v>63536</v>
      </c>
      <c r="C43" s="7" t="s">
        <v>54</v>
      </c>
      <c r="D43" s="7">
        <f>F43-E43</f>
        <v>0</v>
      </c>
      <c r="E43" s="7">
        <v>162</v>
      </c>
      <c r="F43" s="7">
        <v>162</v>
      </c>
      <c r="G43" s="15">
        <f>E43/F43</f>
        <v>1</v>
      </c>
      <c r="H43" s="7">
        <v>7973</v>
      </c>
      <c r="I43" s="7">
        <f t="shared" si="7"/>
        <v>10.159287595635268</v>
      </c>
      <c r="J43" s="7">
        <f>IF(G43&gt;=90%,5+5*(I43-I$61)/(I$60-I$61),5*G43)</f>
        <v>9.52374135637531</v>
      </c>
      <c r="M43" s="7"/>
      <c r="N43" s="7">
        <f>J43*(1-M43)</f>
        <v>9.52374135637531</v>
      </c>
    </row>
    <row r="44" spans="1:14" ht="11.25">
      <c r="A44" s="4" t="str">
        <f t="shared" si="6"/>
        <v>ra063658</v>
      </c>
      <c r="B44" s="5">
        <v>63658</v>
      </c>
      <c r="C44" s="4" t="s">
        <v>55</v>
      </c>
      <c r="D44" s="4"/>
      <c r="E44" s="4"/>
      <c r="F44" s="4"/>
      <c r="G44" s="14"/>
      <c r="H44" s="4"/>
      <c r="I44" s="4">
        <f t="shared" si="7"/>
      </c>
      <c r="J44" s="4"/>
      <c r="M44" s="4"/>
      <c r="N44" s="4"/>
    </row>
    <row r="45" spans="1:14" ht="11.25">
      <c r="A45" s="7" t="str">
        <f t="shared" si="6"/>
        <v>ra063728</v>
      </c>
      <c r="B45" s="8">
        <v>63728</v>
      </c>
      <c r="C45" s="7" t="s">
        <v>56</v>
      </c>
      <c r="D45" s="7"/>
      <c r="E45" s="7"/>
      <c r="F45" s="7"/>
      <c r="G45" s="15"/>
      <c r="H45" s="7"/>
      <c r="I45" s="7">
        <f t="shared" si="7"/>
      </c>
      <c r="J45" s="7"/>
      <c r="M45" s="7"/>
      <c r="N45" s="7"/>
    </row>
    <row r="46" spans="1:14" ht="11.25">
      <c r="A46" s="4" t="str">
        <f t="shared" si="6"/>
        <v>ra063848</v>
      </c>
      <c r="B46" s="5">
        <v>63848</v>
      </c>
      <c r="C46" s="4" t="s">
        <v>57</v>
      </c>
      <c r="D46" s="4">
        <f aca="true" t="shared" si="8" ref="D46:D56">F46-E46</f>
        <v>0</v>
      </c>
      <c r="E46" s="4">
        <v>162</v>
      </c>
      <c r="F46" s="4">
        <v>162</v>
      </c>
      <c r="G46" s="14">
        <f aca="true" t="shared" si="9" ref="G46:G56">E46/F46</f>
        <v>1</v>
      </c>
      <c r="H46" s="4">
        <v>7757</v>
      </c>
      <c r="I46" s="4">
        <f t="shared" si="7"/>
        <v>10.442181255640067</v>
      </c>
      <c r="J46" s="4">
        <f aca="true" t="shared" si="10" ref="J46:J56">IF(G46&gt;=90%,5+5*(I46-I$61)/(I$60-I$61),5*G46)</f>
        <v>9.800964210804382</v>
      </c>
      <c r="M46" s="4"/>
      <c r="N46" s="4">
        <f aca="true" t="shared" si="11" ref="N46:N56">J46*(1-M46)</f>
        <v>9.800964210804382</v>
      </c>
    </row>
    <row r="47" spans="1:14" ht="12">
      <c r="A47" s="7" t="str">
        <f t="shared" si="6"/>
        <v>ra063913</v>
      </c>
      <c r="B47" s="8">
        <v>63913</v>
      </c>
      <c r="C47" s="7" t="s">
        <v>58</v>
      </c>
      <c r="D47" s="7">
        <f t="shared" si="8"/>
        <v>0</v>
      </c>
      <c r="E47" s="7">
        <v>162</v>
      </c>
      <c r="F47" s="7">
        <v>162</v>
      </c>
      <c r="G47" s="15">
        <f t="shared" si="9"/>
        <v>1</v>
      </c>
      <c r="H47" s="7">
        <v>8087</v>
      </c>
      <c r="I47" s="7">
        <f t="shared" si="7"/>
        <v>10.016075182391493</v>
      </c>
      <c r="J47" s="7">
        <f t="shared" si="10"/>
        <v>9.38339973829719</v>
      </c>
      <c r="M47" s="7"/>
      <c r="N47" s="7">
        <f t="shared" si="11"/>
        <v>9.38339973829719</v>
      </c>
    </row>
    <row r="48" spans="1:14" ht="11.25">
      <c r="A48" s="4" t="str">
        <f t="shared" si="6"/>
        <v>ra064059</v>
      </c>
      <c r="B48" s="5">
        <v>64059</v>
      </c>
      <c r="C48" s="4" t="s">
        <v>59</v>
      </c>
      <c r="D48" s="4">
        <f t="shared" si="8"/>
        <v>0</v>
      </c>
      <c r="E48" s="4">
        <v>162</v>
      </c>
      <c r="F48" s="4">
        <v>162</v>
      </c>
      <c r="G48" s="14">
        <f t="shared" si="9"/>
        <v>1</v>
      </c>
      <c r="H48" s="4">
        <v>7803</v>
      </c>
      <c r="I48" s="4">
        <f t="shared" si="7"/>
        <v>10.380622837370241</v>
      </c>
      <c r="J48" s="4">
        <f t="shared" si="10"/>
        <v>9.740639775019535</v>
      </c>
      <c r="M48" s="4"/>
      <c r="N48" s="4">
        <f t="shared" si="11"/>
        <v>9.740639775019535</v>
      </c>
    </row>
    <row r="49" spans="1:14" ht="12">
      <c r="A49" s="7" t="str">
        <f t="shared" si="6"/>
        <v>ra064113</v>
      </c>
      <c r="B49" s="8">
        <v>64113</v>
      </c>
      <c r="C49" s="7" t="s">
        <v>60</v>
      </c>
      <c r="D49" s="7">
        <f t="shared" si="8"/>
        <v>0</v>
      </c>
      <c r="E49" s="7">
        <v>162</v>
      </c>
      <c r="F49" s="7">
        <v>162</v>
      </c>
      <c r="G49" s="15">
        <f t="shared" si="9"/>
        <v>1</v>
      </c>
      <c r="H49" s="7">
        <v>7786</v>
      </c>
      <c r="I49" s="7">
        <f t="shared" si="7"/>
        <v>10.40328795273568</v>
      </c>
      <c r="J49" s="7">
        <f t="shared" si="10"/>
        <v>9.76285055195057</v>
      </c>
      <c r="M49" s="7"/>
      <c r="N49" s="7">
        <f t="shared" si="11"/>
        <v>9.76285055195057</v>
      </c>
    </row>
    <row r="50" spans="1:14" ht="11.25">
      <c r="A50" s="4" t="str">
        <f t="shared" si="6"/>
        <v>ra064326</v>
      </c>
      <c r="B50" s="5">
        <v>64326</v>
      </c>
      <c r="C50" s="4" t="s">
        <v>61</v>
      </c>
      <c r="D50" s="4">
        <f t="shared" si="8"/>
        <v>0</v>
      </c>
      <c r="E50" s="4">
        <v>162</v>
      </c>
      <c r="F50" s="4">
        <v>162</v>
      </c>
      <c r="G50" s="14">
        <f t="shared" si="9"/>
        <v>1</v>
      </c>
      <c r="H50" s="4">
        <v>8379</v>
      </c>
      <c r="I50" s="4">
        <f t="shared" si="7"/>
        <v>9.66702470461869</v>
      </c>
      <c r="J50" s="4">
        <f t="shared" si="10"/>
        <v>9.041346226789132</v>
      </c>
      <c r="M50" s="4"/>
      <c r="N50" s="4">
        <f t="shared" si="11"/>
        <v>9.041346226789132</v>
      </c>
    </row>
    <row r="51" spans="1:14" ht="12">
      <c r="A51" s="7" t="str">
        <f t="shared" si="6"/>
        <v>ra064365</v>
      </c>
      <c r="B51" s="8">
        <v>64365</v>
      </c>
      <c r="C51" s="7" t="s">
        <v>62</v>
      </c>
      <c r="D51" s="7">
        <f t="shared" si="8"/>
        <v>0</v>
      </c>
      <c r="E51" s="7">
        <v>162</v>
      </c>
      <c r="F51" s="7">
        <v>162</v>
      </c>
      <c r="G51" s="15">
        <f t="shared" si="9"/>
        <v>1</v>
      </c>
      <c r="H51" s="7">
        <v>7861</v>
      </c>
      <c r="I51" s="7">
        <f t="shared" si="7"/>
        <v>10.304032565831319</v>
      </c>
      <c r="J51" s="7">
        <f t="shared" si="10"/>
        <v>9.665584810206404</v>
      </c>
      <c r="M51" s="7"/>
      <c r="N51" s="7">
        <f t="shared" si="11"/>
        <v>9.665584810206404</v>
      </c>
    </row>
    <row r="52" spans="1:14" ht="11.25">
      <c r="A52" s="4" t="str">
        <f t="shared" si="6"/>
        <v>ra064761</v>
      </c>
      <c r="B52" s="5">
        <v>64761</v>
      </c>
      <c r="C52" s="4" t="s">
        <v>63</v>
      </c>
      <c r="D52" s="4">
        <f t="shared" si="8"/>
        <v>0</v>
      </c>
      <c r="E52" s="4">
        <v>162</v>
      </c>
      <c r="F52" s="4">
        <v>162</v>
      </c>
      <c r="G52" s="14">
        <f t="shared" si="9"/>
        <v>1</v>
      </c>
      <c r="H52" s="4">
        <v>8019</v>
      </c>
      <c r="I52" s="4">
        <f t="shared" si="7"/>
        <v>10.1010101010101</v>
      </c>
      <c r="J52" s="4">
        <f t="shared" si="10"/>
        <v>9.466632075776058</v>
      </c>
      <c r="M52" s="4"/>
      <c r="N52" s="4">
        <f t="shared" si="11"/>
        <v>9.466632075776058</v>
      </c>
    </row>
    <row r="53" spans="1:14" ht="12">
      <c r="A53" s="7" t="str">
        <f t="shared" si="6"/>
        <v>ra064791</v>
      </c>
      <c r="B53" s="8">
        <v>64791</v>
      </c>
      <c r="C53" s="7" t="s">
        <v>64</v>
      </c>
      <c r="D53" s="7">
        <f t="shared" si="8"/>
        <v>0</v>
      </c>
      <c r="E53" s="7">
        <v>162</v>
      </c>
      <c r="F53" s="7">
        <v>162</v>
      </c>
      <c r="G53" s="15">
        <f t="shared" si="9"/>
        <v>1</v>
      </c>
      <c r="H53" s="7">
        <v>7972</v>
      </c>
      <c r="I53" s="7">
        <f t="shared" si="7"/>
        <v>10.160561966884094</v>
      </c>
      <c r="J53" s="7">
        <f t="shared" si="10"/>
        <v>9.524990181941764</v>
      </c>
      <c r="M53" s="7"/>
      <c r="N53" s="7">
        <f t="shared" si="11"/>
        <v>9.524990181941764</v>
      </c>
    </row>
    <row r="54" spans="1:14" ht="11.25">
      <c r="A54" s="4" t="str">
        <f t="shared" si="6"/>
        <v>ra064812</v>
      </c>
      <c r="B54" s="5">
        <v>64812</v>
      </c>
      <c r="C54" s="4" t="s">
        <v>65</v>
      </c>
      <c r="D54" s="4">
        <f t="shared" si="8"/>
        <v>0</v>
      </c>
      <c r="E54" s="4">
        <v>162</v>
      </c>
      <c r="F54" s="4">
        <v>162</v>
      </c>
      <c r="G54" s="14">
        <f t="shared" si="9"/>
        <v>1</v>
      </c>
      <c r="H54" s="4">
        <v>7723</v>
      </c>
      <c r="I54" s="4">
        <f t="shared" si="7"/>
        <v>10.488152272432993</v>
      </c>
      <c r="J54" s="4">
        <f t="shared" si="10"/>
        <v>9.846013705713974</v>
      </c>
      <c r="M54" s="4"/>
      <c r="N54" s="4">
        <f t="shared" si="11"/>
        <v>9.846013705713974</v>
      </c>
    </row>
    <row r="55" spans="1:14" ht="12">
      <c r="A55" s="7" t="str">
        <f t="shared" si="6"/>
        <v>ra065026</v>
      </c>
      <c r="B55" s="8">
        <v>65026</v>
      </c>
      <c r="C55" s="7" t="s">
        <v>66</v>
      </c>
      <c r="D55" s="7">
        <f t="shared" si="8"/>
        <v>162</v>
      </c>
      <c r="E55" s="7">
        <v>0</v>
      </c>
      <c r="F55" s="7">
        <v>162</v>
      </c>
      <c r="G55" s="15">
        <f t="shared" si="9"/>
        <v>0</v>
      </c>
      <c r="H55" s="7">
        <v>81000</v>
      </c>
      <c r="I55" s="7">
        <f t="shared" si="7"/>
      </c>
      <c r="J55" s="7">
        <f t="shared" si="10"/>
        <v>0</v>
      </c>
      <c r="M55" s="7"/>
      <c r="N55" s="7">
        <f t="shared" si="11"/>
        <v>0</v>
      </c>
    </row>
    <row r="56" spans="1:14" ht="11.25">
      <c r="A56" s="4" t="str">
        <f t="shared" si="6"/>
        <v>ra992711</v>
      </c>
      <c r="B56" s="5">
        <v>992711</v>
      </c>
      <c r="C56" s="4" t="s">
        <v>67</v>
      </c>
      <c r="D56" s="4">
        <f t="shared" si="8"/>
        <v>28</v>
      </c>
      <c r="E56" s="4">
        <v>134</v>
      </c>
      <c r="F56" s="4">
        <v>162</v>
      </c>
      <c r="G56" s="14">
        <f t="shared" si="9"/>
        <v>0.8271604938271605</v>
      </c>
      <c r="H56" s="4">
        <v>32601</v>
      </c>
      <c r="I56" s="4">
        <f t="shared" si="7"/>
      </c>
      <c r="J56" s="4">
        <f t="shared" si="10"/>
        <v>4.135802469135802</v>
      </c>
      <c r="M56" s="4"/>
      <c r="N56" s="4">
        <f t="shared" si="11"/>
        <v>4.135802469135802</v>
      </c>
    </row>
    <row r="57" spans="1:14" ht="11.25">
      <c r="A57" s="7"/>
      <c r="B57" s="8"/>
      <c r="C57" s="7" t="s">
        <v>68</v>
      </c>
      <c r="D57" s="12">
        <f aca="true" t="shared" si="12" ref="D57:J57">AVERAGE(D2:D56)</f>
        <v>30.547619047619047</v>
      </c>
      <c r="E57" s="12">
        <f t="shared" si="12"/>
        <v>131.45238095238096</v>
      </c>
      <c r="F57" s="12">
        <f t="shared" si="12"/>
        <v>162</v>
      </c>
      <c r="G57" s="12">
        <f t="shared" si="12"/>
        <v>0.8114344503233392</v>
      </c>
      <c r="H57" s="12">
        <f t="shared" si="12"/>
        <v>22700.666666666668</v>
      </c>
      <c r="I57" s="12">
        <f t="shared" si="12"/>
        <v>9.70732723474386</v>
      </c>
      <c r="J57" s="12">
        <f t="shared" si="12"/>
        <v>7.184021022698729</v>
      </c>
      <c r="M57" s="7"/>
      <c r="N57" s="12">
        <f>AVERAGE(N2:N56)</f>
        <v>7.040206580310386</v>
      </c>
    </row>
    <row r="58" spans="1:14" ht="11.25">
      <c r="A58" s="7"/>
      <c r="B58" s="8"/>
      <c r="C58" s="7" t="s">
        <v>69</v>
      </c>
      <c r="D58" s="12">
        <f aca="true" t="shared" si="13" ref="D58:J58">SUM(D2:D56)</f>
        <v>1283</v>
      </c>
      <c r="E58" s="12">
        <f t="shared" si="13"/>
        <v>5521</v>
      </c>
      <c r="F58" s="12">
        <f t="shared" si="13"/>
        <v>6804</v>
      </c>
      <c r="G58" s="12">
        <f t="shared" si="13"/>
        <v>34.08024691358025</v>
      </c>
      <c r="H58" s="12">
        <f t="shared" si="13"/>
        <v>953428</v>
      </c>
      <c r="I58" s="12">
        <f t="shared" si="13"/>
        <v>310.6344715118035</v>
      </c>
      <c r="J58" s="12">
        <f t="shared" si="13"/>
        <v>301.7288829533466</v>
      </c>
      <c r="M58" s="7"/>
      <c r="N58" s="12">
        <f>SUM(N2:N56)</f>
        <v>302.7288829533466</v>
      </c>
    </row>
    <row r="59" spans="1:14" ht="11.25">
      <c r="A59" s="7"/>
      <c r="B59" s="8"/>
      <c r="C59" s="7" t="s">
        <v>70</v>
      </c>
      <c r="D59" s="9">
        <f aca="true" t="shared" si="14" ref="D59:J59">D58/D57</f>
        <v>42</v>
      </c>
      <c r="E59" s="9">
        <f t="shared" si="14"/>
        <v>42</v>
      </c>
      <c r="F59" s="9">
        <f t="shared" si="14"/>
        <v>42</v>
      </c>
      <c r="G59" s="9">
        <f t="shared" si="14"/>
        <v>42</v>
      </c>
      <c r="H59" s="9">
        <f t="shared" si="14"/>
        <v>42</v>
      </c>
      <c r="I59" s="9">
        <f t="shared" si="14"/>
        <v>32</v>
      </c>
      <c r="J59" s="9">
        <f t="shared" si="14"/>
        <v>42</v>
      </c>
      <c r="M59" s="7"/>
      <c r="N59" s="9">
        <f>N58/N57</f>
        <v>43</v>
      </c>
    </row>
    <row r="60" spans="3:14" ht="11.25">
      <c r="C60" t="s">
        <v>125</v>
      </c>
      <c r="D60" s="12">
        <f aca="true" t="shared" si="15" ref="D60:J60">MAX(D2:D56)</f>
        <v>162</v>
      </c>
      <c r="E60" s="12">
        <f t="shared" si="15"/>
        <v>162</v>
      </c>
      <c r="F60" s="12">
        <f t="shared" si="15"/>
        <v>162</v>
      </c>
      <c r="G60" s="12">
        <f t="shared" si="15"/>
        <v>1</v>
      </c>
      <c r="H60" s="12">
        <f t="shared" si="15"/>
        <v>81000</v>
      </c>
      <c r="I60" s="12">
        <f t="shared" si="15"/>
        <v>10.645288474175318</v>
      </c>
      <c r="J60" s="12">
        <f t="shared" si="15"/>
        <v>10</v>
      </c>
      <c r="M60" s="7"/>
      <c r="N60" s="12">
        <f>MAX(N2:N56)</f>
        <v>10</v>
      </c>
    </row>
    <row r="61" spans="3:14" ht="11.25">
      <c r="C61" t="s">
        <v>126</v>
      </c>
      <c r="D61" s="12">
        <f aca="true" t="shared" si="16" ref="D61:J61">MIN(D2:D56)</f>
        <v>0</v>
      </c>
      <c r="E61" s="12">
        <f t="shared" si="16"/>
        <v>0</v>
      </c>
      <c r="F61" s="12">
        <f t="shared" si="16"/>
        <v>162</v>
      </c>
      <c r="G61" s="12">
        <f t="shared" si="16"/>
        <v>0</v>
      </c>
      <c r="H61" s="12">
        <f t="shared" si="16"/>
        <v>7609</v>
      </c>
      <c r="I61" s="12">
        <f t="shared" si="16"/>
        <v>5.543009648942722</v>
      </c>
      <c r="J61" s="12">
        <f t="shared" si="16"/>
        <v>0</v>
      </c>
      <c r="M61" s="7"/>
      <c r="N61" s="12">
        <f>MIN(N2:N56)</f>
        <v>0</v>
      </c>
    </row>
  </sheetData>
  <conditionalFormatting sqref="J3 J5 J7 J9 J11 J13 J15 J17 J19 J21 J23 J25 J27 J29 J31 J33 J35 J37 J39 J41 J43 J45 J47 J49 J51 J53 J55">
    <cfRule type="expression" priority="1" dxfId="0" stopIfTrue="1">
      <formula>MOD(ROW($C3),2)=0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